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eeyu\OneDrive\Desktop\"/>
    </mc:Choice>
  </mc:AlternateContent>
  <xr:revisionPtr revIDLastSave="0" documentId="13_ncr:1_{055D9AD8-C68A-4314-9D67-2758C590103D}" xr6:coauthVersionLast="47" xr6:coauthVersionMax="47" xr10:uidLastSave="{00000000-0000-0000-0000-000000000000}"/>
  <bookViews>
    <workbookView xWindow="-108" yWindow="-108" windowWidth="23256" windowHeight="12456" activeTab="2" xr2:uid="{00000000-000D-0000-FFFF-FFFF00000000}"/>
  </bookViews>
  <sheets>
    <sheet name="Pivot" sheetId="3" r:id="rId1"/>
    <sheet name="Maintenance_Daily_Log" sheetId="1" r:id="rId2"/>
    <sheet name="Dashboard" sheetId="4" r:id="rId3"/>
  </sheets>
  <definedNames>
    <definedName name="Slicer_Month">#N/A</definedName>
  </definedNames>
  <calcPr calcId="191029"/>
  <pivotCaches>
    <pivotCache cacheId="8"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6" i="1" l="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37" i="3"/>
  <c r="B37" i="3"/>
  <c r="C36" i="3"/>
  <c r="C35" i="3"/>
  <c r="C34" i="3"/>
  <c r="B34" i="3"/>
  <c r="U31" i="3"/>
  <c r="T31" i="3"/>
  <c r="S31" i="3"/>
  <c r="K31" i="3"/>
  <c r="J31" i="3"/>
  <c r="I31" i="3"/>
  <c r="D31" i="3"/>
  <c r="C31" i="3"/>
  <c r="B31" i="3"/>
  <c r="U30" i="3"/>
  <c r="T30" i="3"/>
  <c r="S30" i="3"/>
  <c r="R30" i="3"/>
  <c r="M30" i="3"/>
  <c r="K30" i="3"/>
  <c r="J30" i="3"/>
  <c r="I30" i="3"/>
  <c r="H30" i="3"/>
  <c r="D30" i="3"/>
  <c r="C30" i="3"/>
  <c r="B30" i="3"/>
  <c r="A30" i="3"/>
  <c r="U29" i="3"/>
  <c r="T29" i="3"/>
  <c r="S29" i="3"/>
  <c r="R29" i="3"/>
  <c r="M29" i="3"/>
  <c r="K29" i="3"/>
  <c r="J29" i="3"/>
  <c r="I29" i="3"/>
  <c r="H29" i="3"/>
  <c r="D29" i="3"/>
  <c r="C29" i="3"/>
  <c r="B29" i="3"/>
  <c r="A29" i="3"/>
  <c r="U28" i="3"/>
  <c r="T28" i="3"/>
  <c r="S28" i="3"/>
  <c r="R28" i="3"/>
  <c r="M28" i="3"/>
  <c r="K28" i="3"/>
  <c r="J28" i="3"/>
  <c r="I28" i="3"/>
  <c r="H28" i="3"/>
  <c r="D28" i="3"/>
  <c r="C28" i="3"/>
  <c r="B28" i="3"/>
  <c r="A28" i="3"/>
  <c r="U27" i="3"/>
  <c r="T27" i="3"/>
  <c r="S27" i="3"/>
  <c r="R27" i="3"/>
  <c r="M27" i="3"/>
  <c r="K27" i="3"/>
  <c r="J27" i="3"/>
  <c r="I27" i="3"/>
  <c r="H27" i="3"/>
  <c r="D27" i="3"/>
  <c r="C27" i="3"/>
  <c r="B27" i="3"/>
  <c r="A27" i="3"/>
  <c r="U26" i="3"/>
  <c r="T26" i="3"/>
  <c r="S26" i="3"/>
  <c r="R26" i="3"/>
  <c r="M26" i="3"/>
  <c r="K26" i="3"/>
  <c r="J26" i="3"/>
  <c r="I26" i="3"/>
  <c r="H26" i="3"/>
  <c r="D26" i="3"/>
  <c r="C26" i="3"/>
  <c r="B26" i="3"/>
  <c r="A26" i="3"/>
  <c r="U25" i="3"/>
  <c r="T25" i="3"/>
  <c r="S25" i="3"/>
  <c r="R25" i="3"/>
  <c r="M25" i="3"/>
  <c r="K25" i="3"/>
  <c r="J25" i="3"/>
  <c r="I25" i="3"/>
  <c r="H25" i="3"/>
  <c r="D25" i="3"/>
  <c r="C25" i="3"/>
  <c r="B25" i="3"/>
  <c r="A25" i="3"/>
  <c r="U24" i="3"/>
  <c r="T24" i="3"/>
  <c r="S24" i="3"/>
  <c r="R24" i="3"/>
  <c r="M24" i="3"/>
  <c r="K24" i="3"/>
  <c r="J24" i="3"/>
  <c r="I24" i="3"/>
  <c r="H24" i="3"/>
  <c r="D24" i="3"/>
  <c r="C24" i="3"/>
  <c r="B24" i="3"/>
  <c r="A24" i="3"/>
  <c r="U23" i="3"/>
  <c r="T23" i="3"/>
  <c r="S23" i="3"/>
  <c r="R23" i="3"/>
  <c r="M23" i="3"/>
  <c r="K23" i="3"/>
  <c r="J23" i="3"/>
  <c r="I23" i="3"/>
  <c r="H23" i="3"/>
  <c r="D23" i="3"/>
  <c r="C23" i="3"/>
  <c r="B23" i="3"/>
  <c r="A23" i="3"/>
  <c r="U22" i="3"/>
  <c r="T22" i="3"/>
  <c r="S22" i="3"/>
  <c r="R22" i="3"/>
  <c r="M22" i="3"/>
  <c r="K22" i="3"/>
  <c r="J22" i="3"/>
  <c r="I22" i="3"/>
  <c r="H22" i="3"/>
  <c r="D22" i="3"/>
  <c r="C22" i="3"/>
  <c r="B22" i="3"/>
  <c r="A22" i="3"/>
  <c r="U21" i="3"/>
  <c r="T21" i="3"/>
  <c r="S21" i="3"/>
  <c r="R21" i="3"/>
  <c r="M21" i="3"/>
  <c r="K21" i="3"/>
  <c r="J21" i="3"/>
  <c r="I21" i="3"/>
  <c r="H21" i="3"/>
  <c r="D21" i="3"/>
  <c r="C21" i="3"/>
  <c r="B21" i="3"/>
  <c r="A21" i="3"/>
  <c r="U20" i="3"/>
  <c r="T20" i="3"/>
  <c r="S20" i="3"/>
  <c r="R20" i="3"/>
  <c r="M20" i="3"/>
  <c r="K20" i="3"/>
  <c r="J20" i="3"/>
  <c r="I20" i="3"/>
  <c r="H20" i="3"/>
  <c r="D20" i="3"/>
  <c r="C20" i="3"/>
  <c r="B20" i="3"/>
  <c r="A20" i="3"/>
  <c r="U19" i="3"/>
  <c r="T19" i="3"/>
  <c r="S19" i="3"/>
  <c r="R19" i="3"/>
  <c r="M19" i="3"/>
  <c r="K19" i="3"/>
  <c r="J19" i="3"/>
  <c r="I19" i="3"/>
  <c r="H19" i="3"/>
  <c r="D19" i="3"/>
  <c r="C19" i="3"/>
  <c r="B19" i="3"/>
  <c r="A19" i="3"/>
  <c r="X17" i="3"/>
  <c r="O30" i="3"/>
  <c r="O27" i="3"/>
  <c r="O28" i="3"/>
  <c r="O22" i="3"/>
  <c r="O19" i="3"/>
  <c r="O21" i="3"/>
  <c r="O25" i="3"/>
  <c r="O24" i="3"/>
  <c r="N30" i="3"/>
  <c r="N29" i="3"/>
  <c r="O26" i="3"/>
  <c r="O23" i="3"/>
  <c r="N21" i="3"/>
  <c r="N28" i="3"/>
  <c r="N24" i="3"/>
  <c r="N27" i="3"/>
  <c r="N22" i="3"/>
  <c r="O20" i="3"/>
  <c r="N19" i="3"/>
  <c r="N25" i="3"/>
  <c r="P25" i="3" l="1"/>
  <c r="P19" i="3"/>
  <c r="P22" i="3"/>
  <c r="P27" i="3"/>
  <c r="P24" i="3"/>
  <c r="P28" i="3"/>
  <c r="P21" i="3"/>
  <c r="P30" i="3"/>
  <c r="N23" i="3"/>
  <c r="N26" i="3"/>
  <c r="N20" i="3"/>
  <c r="O29" i="3"/>
  <c r="O31" i="3" l="1"/>
  <c r="P29" i="3"/>
  <c r="P20" i="3"/>
  <c r="N31" i="3"/>
  <c r="P31" i="3" s="1"/>
  <c r="P26" i="3"/>
  <c r="P23" i="3"/>
</calcChain>
</file>

<file path=xl/sharedStrings.xml><?xml version="1.0" encoding="utf-8"?>
<sst xmlns="http://schemas.openxmlformats.org/spreadsheetml/2006/main" count="1587" uniqueCount="67">
  <si>
    <t>Date</t>
  </si>
  <si>
    <t>Plant_ID</t>
  </si>
  <si>
    <t>Dept_ID</t>
  </si>
  <si>
    <t>Machine_ID</t>
  </si>
  <si>
    <t>Planned_Production_Hours</t>
  </si>
  <si>
    <t>Actual_Run_Hours</t>
  </si>
  <si>
    <t>Downtime_Hours</t>
  </si>
  <si>
    <t>Breakdown_Count</t>
  </si>
  <si>
    <t>Repair_Hours</t>
  </si>
  <si>
    <t>Planned_Maint_Hours</t>
  </si>
  <si>
    <t>Unplanned_Maint_Hours</t>
  </si>
  <si>
    <t>PM_Planned</t>
  </si>
  <si>
    <t>PM_Completed</t>
  </si>
  <si>
    <t>Units_Produced</t>
  </si>
  <si>
    <t>Maintenance_Cost</t>
  </si>
  <si>
    <t>Repeat_Failure</t>
  </si>
  <si>
    <t>Quality_Rate</t>
  </si>
  <si>
    <t>Performance_Rate</t>
  </si>
  <si>
    <t>P01</t>
  </si>
  <si>
    <t>D01</t>
  </si>
  <si>
    <t>M01</t>
  </si>
  <si>
    <t>No</t>
  </si>
  <si>
    <t>Yes</t>
  </si>
  <si>
    <t>Row Labels</t>
  </si>
  <si>
    <t>Grand Total</t>
  </si>
  <si>
    <t>Month</t>
  </si>
  <si>
    <t>Jan</t>
  </si>
  <si>
    <t>Feb</t>
  </si>
  <si>
    <t>Mar</t>
  </si>
  <si>
    <t>Apr</t>
  </si>
  <si>
    <t>May</t>
  </si>
  <si>
    <t>Jun</t>
  </si>
  <si>
    <t>Jul</t>
  </si>
  <si>
    <t>Aug</t>
  </si>
  <si>
    <t>Sep</t>
  </si>
  <si>
    <t>Oct</t>
  </si>
  <si>
    <t>Nov</t>
  </si>
  <si>
    <t>Dec</t>
  </si>
  <si>
    <t>Sum of Planned_Production_Hours</t>
  </si>
  <si>
    <t>Sum of Downtime_Hours</t>
  </si>
  <si>
    <t>Planned Production Hour</t>
  </si>
  <si>
    <t>Downtime Hour</t>
  </si>
  <si>
    <t>Sum of Actual_Run_Hours</t>
  </si>
  <si>
    <t>Equipment Availability %</t>
  </si>
  <si>
    <t>Sum of Breakdown_Count</t>
  </si>
  <si>
    <t>Operating Hours</t>
  </si>
  <si>
    <t>No of Breakdowns</t>
  </si>
  <si>
    <t>MTBF Hours</t>
  </si>
  <si>
    <t>Total</t>
  </si>
  <si>
    <t>Sum of Repair_Hours</t>
  </si>
  <si>
    <t>No of Repair</t>
  </si>
  <si>
    <t>MTTR Hours</t>
  </si>
  <si>
    <t>Sum of Planned_Maint_Hours</t>
  </si>
  <si>
    <t>Sum of Unplanned_Maint_Hours</t>
  </si>
  <si>
    <t>PMP%</t>
  </si>
  <si>
    <t>Planned Maint Hours</t>
  </si>
  <si>
    <t>Unplanned Maint Hours</t>
  </si>
  <si>
    <t>Avaliablity</t>
  </si>
  <si>
    <t>KPI</t>
  </si>
  <si>
    <t>MEAN YTD</t>
  </si>
  <si>
    <t>Max Availability</t>
  </si>
  <si>
    <t>Mini Availability</t>
  </si>
  <si>
    <t>Performace</t>
  </si>
  <si>
    <t>Quanlity</t>
  </si>
  <si>
    <t>OEE</t>
  </si>
  <si>
    <t>Sum of Maintenance_Cost</t>
  </si>
  <si>
    <t>left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</si>
</sst>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0.0"/>
    <numFmt numFmtId="166" formatCode="[$₹-4009]\ #,##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theme="4"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4" tint="0.39997558519241921"/>
      </top>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164" fontId="0" fillId="0" borderId="0" xfId="0" applyNumberFormat="1"/>
    <xf numFmtId="0" fontId="0" fillId="0" borderId="0" xfId="0" pivotButton="1"/>
    <xf numFmtId="0" fontId="0" fillId="0" borderId="0" xfId="0"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2" borderId="12" xfId="0" applyFont="1" applyFill="1" applyBorder="1" applyAlignment="1">
      <alignment horizontal="center" vertical="center" wrapText="1"/>
    </xf>
    <xf numFmtId="0" fontId="0" fillId="4" borderId="21" xfId="0" applyFill="1" applyBorder="1"/>
    <xf numFmtId="0" fontId="0" fillId="4" borderId="4" xfId="0" applyFill="1" applyBorder="1" applyAlignment="1">
      <alignment horizontal="center"/>
    </xf>
    <xf numFmtId="0" fontId="0" fillId="4" borderId="22" xfId="0"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9" fontId="0" fillId="3" borderId="19" xfId="1"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4" borderId="21" xfId="0" applyFill="1" applyBorder="1" applyAlignment="1">
      <alignment horizontal="center" vertical="center"/>
    </xf>
    <xf numFmtId="0" fontId="0" fillId="4" borderId="4" xfId="0" applyFill="1" applyBorder="1" applyAlignment="1">
      <alignment horizontal="center" vertical="center"/>
    </xf>
    <xf numFmtId="0" fontId="0" fillId="4" borderId="22" xfId="0" applyFill="1" applyBorder="1" applyAlignment="1">
      <alignment horizontal="center" vertical="center"/>
    </xf>
    <xf numFmtId="9" fontId="0" fillId="4" borderId="22" xfId="1" applyFont="1" applyFill="1" applyBorder="1" applyAlignment="1">
      <alignment horizontal="center" vertical="center"/>
    </xf>
    <xf numFmtId="165" fontId="0" fillId="3" borderId="19" xfId="1" applyNumberFormat="1" applyFont="1" applyFill="1" applyBorder="1" applyAlignment="1">
      <alignment horizontal="center" vertical="center"/>
    </xf>
    <xf numFmtId="165" fontId="0" fillId="4" borderId="2" xfId="1" applyNumberFormat="1" applyFont="1" applyFill="1" applyBorder="1" applyAlignment="1">
      <alignment horizontal="center" vertical="center"/>
    </xf>
    <xf numFmtId="165" fontId="0" fillId="3" borderId="18" xfId="1" applyNumberFormat="1" applyFont="1" applyFill="1" applyBorder="1" applyAlignment="1">
      <alignment horizontal="center" vertical="center"/>
    </xf>
    <xf numFmtId="165" fontId="0" fillId="3" borderId="20" xfId="1" applyNumberFormat="1" applyFont="1" applyFill="1" applyBorder="1" applyAlignment="1">
      <alignment horizontal="center" vertical="center"/>
    </xf>
    <xf numFmtId="10" fontId="0" fillId="0" borderId="0" xfId="0" applyNumberFormat="1"/>
    <xf numFmtId="9" fontId="0" fillId="0" borderId="0" xfId="0" applyNumberFormat="1"/>
    <xf numFmtId="0" fontId="2" fillId="2" borderId="21" xfId="0" applyFont="1" applyFill="1" applyBorder="1" applyAlignment="1">
      <alignment horizontal="center" vertical="center" wrapText="1"/>
    </xf>
    <xf numFmtId="9" fontId="0" fillId="4" borderId="9" xfId="1" applyFont="1" applyFill="1" applyBorder="1" applyAlignment="1">
      <alignment horizontal="center" vertical="center"/>
    </xf>
    <xf numFmtId="9" fontId="0" fillId="4" borderId="11" xfId="1" applyFont="1" applyFill="1" applyBorder="1" applyAlignment="1">
      <alignment horizontal="center" vertical="center"/>
    </xf>
    <xf numFmtId="9" fontId="0" fillId="3" borderId="26" xfId="1" applyFont="1" applyFill="1" applyBorder="1" applyAlignment="1">
      <alignment horizontal="center" vertical="center"/>
    </xf>
    <xf numFmtId="9" fontId="0" fillId="3" borderId="27" xfId="1" applyFont="1" applyFill="1" applyBorder="1" applyAlignment="1">
      <alignment horizontal="center" vertical="center"/>
    </xf>
    <xf numFmtId="10" fontId="0" fillId="3" borderId="23" xfId="1" applyNumberFormat="1" applyFont="1" applyFill="1" applyBorder="1" applyAlignment="1">
      <alignment horizontal="center" vertical="center"/>
    </xf>
    <xf numFmtId="10" fontId="0" fillId="3" borderId="24" xfId="1" applyNumberFormat="1" applyFont="1" applyFill="1" applyBorder="1" applyAlignment="1">
      <alignment horizontal="center" vertical="center"/>
    </xf>
    <xf numFmtId="10" fontId="0" fillId="3" borderId="25" xfId="1" applyNumberFormat="1" applyFont="1" applyFill="1" applyBorder="1" applyAlignment="1">
      <alignment horizontal="center" vertical="center"/>
    </xf>
    <xf numFmtId="9" fontId="0" fillId="4" borderId="21" xfId="1" applyFont="1" applyFill="1" applyBorder="1" applyAlignment="1">
      <alignment horizontal="center" vertical="center"/>
    </xf>
    <xf numFmtId="166" fontId="0" fillId="0" borderId="0" xfId="0" applyNumberFormat="1"/>
    <xf numFmtId="166" fontId="2" fillId="5" borderId="28" xfId="0" applyNumberFormat="1" applyFont="1" applyFill="1" applyBorder="1"/>
  </cellXfs>
  <cellStyles count="2">
    <cellStyle name="Normal" xfId="0" builtinId="0"/>
    <cellStyle name="Percent" xfId="1" builtinId="5"/>
  </cellStyles>
  <dxfs count="4">
    <dxf>
      <numFmt numFmtId="164" formatCode="yyyy\-mm\-dd"/>
    </dxf>
    <dxf>
      <numFmt numFmtId="164" formatCode="yyyy\-mm\-dd"/>
    </dxf>
    <dxf>
      <numFmt numFmtId="166" formatCode="[$₹-4009]\ #,##0.00"/>
    </dxf>
    <dxf>
      <fill>
        <patternFill>
          <bgColor rgb="FF00B0F0"/>
        </patternFill>
      </fill>
    </dxf>
  </dxfs>
  <tableStyles count="2" defaultTableStyle="TableStyleMedium9" defaultPivotStyle="PivotStyleLight16">
    <tableStyle name="Slicer Style 1" pivot="0" table="0" count="1" xr9:uid="{141B5E31-E365-45BD-93E5-14EFC5849406}">
      <tableStyleElement type="wholeTable" dxfId="3"/>
    </tableStyle>
    <tableStyle name="Slicer Style 2" pivot="0" table="0" count="1" xr9:uid="{0AE0E138-5C7D-4605-9CE0-C3EEA7B085A1}"/>
  </tableStyles>
  <colors>
    <mruColors>
      <color rgb="FF006600"/>
      <color rgb="FF008000"/>
    </mruColors>
  </colors>
  <extLst>
    <ext xmlns:x14="http://schemas.microsoft.com/office/spreadsheetml/2009/9/main" uri="{46F421CA-312F-682f-3DD2-61675219B42D}">
      <x14:dxfs count="1">
        <dxf>
          <fill>
            <patternFill>
              <bgColor rgb="FF00B0F0"/>
            </patternFill>
          </fill>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cap="all" normalizeH="0" baseline="0">
                <a:latin typeface="Amasis MT Pro Black" panose="02040A04050005020304" pitchFamily="18" charset="0"/>
              </a:rPr>
              <a:t>OEE</a:t>
            </a:r>
          </a:p>
        </c:rich>
      </c:tx>
      <c:layout>
        <c:manualLayout>
          <c:xMode val="edge"/>
          <c:yMode val="edge"/>
          <c:x val="0.37861623506903586"/>
          <c:y val="0.22123382108411815"/>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60249060907186"/>
          <c:y val="2.6301243146898908E-2"/>
          <c:w val="0.5473960033602765"/>
          <c:h val="0.94578736397205365"/>
        </c:manualLayout>
      </c:layout>
      <c:doughnutChart>
        <c:varyColors val="1"/>
        <c:ser>
          <c:idx val="3"/>
          <c:order val="3"/>
          <c:tx>
            <c:strRef>
              <c:f>Pivot!$A$37</c:f>
              <c:strCache>
                <c:ptCount val="1"/>
                <c:pt idx="0">
                  <c:v>OEE</c:v>
                </c:pt>
              </c:strCache>
            </c:strRef>
          </c:tx>
          <c:spPr>
            <a:solidFill>
              <a:srgbClr val="008000"/>
            </a:solidFill>
          </c:spPr>
          <c:dPt>
            <c:idx val="0"/>
            <c:bubble3D val="0"/>
            <c:spPr>
              <a:solidFill>
                <a:srgbClr val="008000"/>
              </a:solidFill>
              <a:ln w="19050">
                <a:solidFill>
                  <a:schemeClr val="lt1"/>
                </a:solidFill>
              </a:ln>
              <a:effectLst/>
            </c:spPr>
            <c:extLst>
              <c:ext xmlns:c16="http://schemas.microsoft.com/office/drawing/2014/chart" uri="{C3380CC4-5D6E-409C-BE32-E72D297353CC}">
                <c16:uniqueId val="{00000007-CAB6-4AF9-AC74-4EAC137B1BDE}"/>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8-CAB6-4AF9-AC74-4EAC137B1BDE}"/>
              </c:ext>
            </c:extLst>
          </c:dPt>
          <c:dLbls>
            <c:dLbl>
              <c:idx val="0"/>
              <c:layout>
                <c:manualLayout>
                  <c:x val="-0.13259712004876109"/>
                  <c:y val="-0.18681743320088651"/>
                </c:manualLayout>
              </c:layout>
              <c:spPr>
                <a:noFill/>
                <a:ln>
                  <a:noFill/>
                </a:ln>
                <a:effectLst/>
              </c:spPr>
              <c:txPr>
                <a:bodyPr rot="0" spcFirstLastPara="1" vertOverflow="ellipsis" vert="horz" wrap="square" lIns="38100" tIns="19050" rIns="38100" bIns="19050" anchor="ctr" anchorCtr="0">
                  <a:noAutofit/>
                </a:bodyPr>
                <a:lstStyle/>
                <a:p>
                  <a:pPr algn="ctr">
                    <a:defRPr lang="en-US" sz="32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2810675515899557"/>
                      <c:h val="0.20108050858245624"/>
                    </c:manualLayout>
                  </c15:layout>
                </c:ext>
                <c:ext xmlns:c16="http://schemas.microsoft.com/office/drawing/2014/chart" uri="{C3380CC4-5D6E-409C-BE32-E72D297353CC}">
                  <c16:uniqueId val="{00000007-CAB6-4AF9-AC74-4EAC137B1BDE}"/>
                </c:ext>
              </c:extLst>
            </c:dLbl>
            <c:dLbl>
              <c:idx val="1"/>
              <c:delete val="1"/>
              <c:extLst>
                <c:ext xmlns:c15="http://schemas.microsoft.com/office/drawing/2012/chart" uri="{CE6537A1-D6FC-4f65-9D91-7224C49458BB}"/>
                <c:ext xmlns:c16="http://schemas.microsoft.com/office/drawing/2014/chart" uri="{C3380CC4-5D6E-409C-BE32-E72D297353CC}">
                  <c16:uniqueId val="{00000008-CAB6-4AF9-AC74-4EAC137B1BDE}"/>
                </c:ext>
              </c:extLst>
            </c:dLbl>
            <c:spPr>
              <a:noFill/>
              <a:ln>
                <a:noFill/>
              </a:ln>
              <a:effectLst/>
            </c:spPr>
            <c:txPr>
              <a:bodyPr rot="0" spcFirstLastPara="1" vertOverflow="ellipsis" vert="horz" wrap="square" lIns="38100" tIns="19050" rIns="38100" bIns="19050" anchor="ctr" anchorCtr="0">
                <a:spAutoFit/>
              </a:bodyPr>
              <a:lstStyle/>
              <a:p>
                <a:pPr algn="ctr">
                  <a:defRPr lang="en-US" sz="32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Pivot!$B$33:$C$33</c:f>
              <c:strCache>
                <c:ptCount val="2"/>
                <c:pt idx="0">
                  <c:v>MEAN YTD</c:v>
                </c:pt>
                <c:pt idx="1">
                  <c:v>left ytd</c:v>
                </c:pt>
              </c:strCache>
            </c:strRef>
          </c:cat>
          <c:val>
            <c:numRef>
              <c:f>Pivot!$B$37:$C$37</c:f>
              <c:numCache>
                <c:formatCode>0%</c:formatCode>
                <c:ptCount val="2"/>
                <c:pt idx="0">
                  <c:v>0.73668476712328768</c:v>
                </c:pt>
                <c:pt idx="1">
                  <c:v>0.26331523287671232</c:v>
                </c:pt>
              </c:numCache>
            </c:numRef>
          </c:val>
          <c:extLst>
            <c:ext xmlns:c16="http://schemas.microsoft.com/office/drawing/2014/chart" uri="{C3380CC4-5D6E-409C-BE32-E72D297353CC}">
              <c16:uniqueId val="{00000006-CAB6-4AF9-AC74-4EAC137B1BDE}"/>
            </c:ext>
          </c:extLst>
        </c:ser>
        <c:dLbls>
          <c:showLegendKey val="0"/>
          <c:showVal val="1"/>
          <c:showCatName val="0"/>
          <c:showSerName val="0"/>
          <c:showPercent val="0"/>
          <c:showBubbleSize val="0"/>
          <c:showLeaderLines val="0"/>
        </c:dLbls>
        <c:firstSliceAng val="0"/>
        <c:holeSize val="75"/>
        <c:extLst>
          <c:ext xmlns:c15="http://schemas.microsoft.com/office/drawing/2012/chart" uri="{02D57815-91ED-43cb-92C2-25804820EDAC}">
            <c15:filteredPieSeries>
              <c15:ser>
                <c:idx val="0"/>
                <c:order val="0"/>
                <c:tx>
                  <c:strRef>
                    <c:extLst>
                      <c:ext uri="{02D57815-91ED-43cb-92C2-25804820EDAC}">
                        <c15:formulaRef>
                          <c15:sqref>Pivot!$A$34</c15:sqref>
                        </c15:formulaRef>
                      </c:ext>
                    </c:extLst>
                    <c:strCache>
                      <c:ptCount val="1"/>
                      <c:pt idx="0">
                        <c:v>Avaliablity</c:v>
                      </c:pt>
                    </c:strCache>
                  </c:strRef>
                </c:tx>
                <c:dPt>
                  <c:idx val="0"/>
                  <c:bubble3D val="0"/>
                  <c:spPr>
                    <a:solidFill>
                      <a:srgbClr val="006600"/>
                    </a:solidFill>
                    <a:ln w="19050">
                      <a:solidFill>
                        <a:schemeClr val="lt1"/>
                      </a:solidFill>
                    </a:ln>
                    <a:effectLst/>
                  </c:spPr>
                  <c:extLst>
                    <c:ext xmlns:c16="http://schemas.microsoft.com/office/drawing/2014/chart" uri="{C3380CC4-5D6E-409C-BE32-E72D297353CC}">
                      <c16:uniqueId val="{00000001-4041-4BE8-BB00-866A5F12EB81}"/>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3-4041-4BE8-BB00-866A5F12EB81}"/>
                    </c:ext>
                  </c:extLst>
                </c:dPt>
                <c:dLbls>
                  <c:dLbl>
                    <c:idx val="0"/>
                    <c:layout>
                      <c:manualLayout>
                        <c:x val="4.6349832524880752E-3"/>
                        <c:y val="-0.28169658744181764"/>
                      </c:manualLayout>
                    </c:layout>
                    <c:tx>
                      <c:strRef>
                        <c:f>Pivot!$D$31</c:f>
                        <c:strCache>
                          <c:ptCount val="1"/>
                          <c:pt idx="0">
                            <c:v>93%</c:v>
                          </c:pt>
                        </c:strCache>
                      </c:strRef>
                    </c:tx>
                    <c:spPr>
                      <a:noFill/>
                      <a:ln>
                        <a:noFill/>
                      </a:ln>
                      <a:effectLst/>
                    </c:spPr>
                    <c:txPr>
                      <a:bodyPr rot="0" spcFirstLastPara="1" vertOverflow="ellipsis" vert="horz" wrap="square" lIns="38100" tIns="19050" rIns="38100" bIns="19050" anchor="ctr" anchorCtr="0">
                        <a:noAutofit/>
                      </a:bodyPr>
                      <a:lstStyle/>
                      <a:p>
                        <a:pPr algn="ctr">
                          <a:defRPr lang="en-US" sz="4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uri="{CE6537A1-D6FC-4f65-9D91-7224C49458BB}">
                        <c15:layout>
                          <c:manualLayout>
                            <c:w val="0.27436111111111111"/>
                            <c:h val="0.25185185185185183"/>
                          </c:manualLayout>
                        </c15:layout>
                        <c15:dlblFieldTable>
                          <c15:dlblFTEntry>
                            <c15:txfldGUID>{91D5A33F-8F64-45DF-915B-50EC1149DC27}</c15:txfldGUID>
                            <c15:f>Pivot!$D$31</c15:f>
                            <c15:dlblFieldTableCache>
                              <c:ptCount val="1"/>
                              <c:pt idx="0">
                                <c:v>93%</c:v>
                              </c:pt>
                            </c15:dlblFieldTableCache>
                          </c15:dlblFTEntry>
                        </c15:dlblFieldTable>
                        <c15:showDataLabelsRange val="0"/>
                      </c:ext>
                      <c:ext xmlns:c16="http://schemas.microsoft.com/office/drawing/2014/chart" uri="{C3380CC4-5D6E-409C-BE32-E72D297353CC}">
                        <c16:uniqueId val="{00000001-4041-4BE8-BB00-866A5F12EB81}"/>
                      </c:ext>
                    </c:extLst>
                  </c:dLbl>
                  <c:dLbl>
                    <c:idx val="1"/>
                    <c:delete val="1"/>
                    <c:extLst>
                      <c:ext uri="{CE6537A1-D6FC-4f65-9D91-7224C49458BB}"/>
                      <c:ext xmlns:c16="http://schemas.microsoft.com/office/drawing/2014/chart" uri="{C3380CC4-5D6E-409C-BE32-E72D297353CC}">
                        <c16:uniqueId val="{00000003-4041-4BE8-BB00-866A5F12EB81}"/>
                      </c:ext>
                    </c:extLst>
                  </c:dLbl>
                  <c:spPr>
                    <a:noFill/>
                    <a:ln>
                      <a:noFill/>
                    </a:ln>
                    <a:effectLst/>
                  </c:spPr>
                  <c:txPr>
                    <a:bodyPr rot="0" spcFirstLastPara="1" vertOverflow="ellipsis" vert="horz" wrap="square" lIns="38100" tIns="19050" rIns="38100" bIns="19050" anchor="ctr" anchorCtr="0">
                      <a:spAutoFit/>
                    </a:bodyPr>
                    <a:lstStyle/>
                    <a:p>
                      <a:pPr algn="ctr">
                        <a:defRPr lang="en-US" sz="4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extLst>
                </c:dLbls>
                <c:cat>
                  <c:strRef>
                    <c:extLst>
                      <c:ext uri="{02D57815-91ED-43cb-92C2-25804820EDAC}">
                        <c15:formulaRef>
                          <c15:sqref>Pivot!$B$33:$C$33</c15:sqref>
                        </c15:formulaRef>
                      </c:ext>
                    </c:extLst>
                    <c:strCache>
                      <c:ptCount val="2"/>
                      <c:pt idx="0">
                        <c:v>MEAN YTD</c:v>
                      </c:pt>
                      <c:pt idx="1">
                        <c:v>left ytd</c:v>
                      </c:pt>
                    </c:strCache>
                  </c:strRef>
                </c:cat>
                <c:val>
                  <c:numRef>
                    <c:extLst>
                      <c:ext uri="{02D57815-91ED-43cb-92C2-25804820EDAC}">
                        <c15:formulaRef>
                          <c15:sqref>Pivot!$B$34:$C$34</c15:sqref>
                        </c15:formulaRef>
                      </c:ext>
                    </c:extLst>
                    <c:numCache>
                      <c:formatCode>0%</c:formatCode>
                      <c:ptCount val="2"/>
                      <c:pt idx="0">
                        <c:v>0.93015753424657532</c:v>
                      </c:pt>
                      <c:pt idx="1">
                        <c:v>6.9842465753424676E-2</c:v>
                      </c:pt>
                    </c:numCache>
                  </c:numRef>
                </c:val>
                <c:extLst>
                  <c:ext xmlns:c16="http://schemas.microsoft.com/office/drawing/2014/chart" uri="{C3380CC4-5D6E-409C-BE32-E72D297353CC}">
                    <c16:uniqueId val="{00000004-4041-4BE8-BB00-866A5F12EB8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Pivot!$A$35</c15:sqref>
                        </c15:formulaRef>
                      </c:ext>
                    </c:extLst>
                    <c:strCache>
                      <c:ptCount val="1"/>
                      <c:pt idx="0">
                        <c:v>Performace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7DAA-4501-A52E-993CFAF0732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7DAA-4501-A52E-993CFAF073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Pivot!$B$33:$C$33</c15:sqref>
                        </c15:formulaRef>
                      </c:ext>
                    </c:extLst>
                    <c:strCache>
                      <c:ptCount val="2"/>
                      <c:pt idx="0">
                        <c:v>MEAN YTD</c:v>
                      </c:pt>
                      <c:pt idx="1">
                        <c:v>left ytd</c:v>
                      </c:pt>
                    </c:strCache>
                  </c:strRef>
                </c:cat>
                <c:val>
                  <c:numRef>
                    <c:extLst xmlns:c15="http://schemas.microsoft.com/office/drawing/2012/chart">
                      <c:ext xmlns:c15="http://schemas.microsoft.com/office/drawing/2012/chart" uri="{02D57815-91ED-43cb-92C2-25804820EDAC}">
                        <c15:formulaRef>
                          <c15:sqref>Pivot!$B$35:$C$35</c15:sqref>
                        </c15:formulaRef>
                      </c:ext>
                    </c:extLst>
                    <c:numCache>
                      <c:formatCode>0%</c:formatCode>
                      <c:ptCount val="2"/>
                      <c:pt idx="0">
                        <c:v>0.9</c:v>
                      </c:pt>
                      <c:pt idx="1">
                        <c:v>9.9999999999999978E-2</c:v>
                      </c:pt>
                    </c:numCache>
                  </c:numRef>
                </c:val>
                <c:extLst xmlns:c15="http://schemas.microsoft.com/office/drawing/2012/chart">
                  <c:ext xmlns:c16="http://schemas.microsoft.com/office/drawing/2014/chart" uri="{C3380CC4-5D6E-409C-BE32-E72D297353CC}">
                    <c16:uniqueId val="{00000004-CAB6-4AF9-AC74-4EAC137B1BD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Pivot!$A$36</c15:sqref>
                        </c15:formulaRef>
                      </c:ext>
                    </c:extLst>
                    <c:strCache>
                      <c:ptCount val="1"/>
                      <c:pt idx="0">
                        <c:v>Quanlity</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7DAA-4501-A52E-993CFAF0732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7DAA-4501-A52E-993CFAF073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Pivot!$B$33:$C$33</c15:sqref>
                        </c15:formulaRef>
                      </c:ext>
                    </c:extLst>
                    <c:strCache>
                      <c:ptCount val="2"/>
                      <c:pt idx="0">
                        <c:v>MEAN YTD</c:v>
                      </c:pt>
                      <c:pt idx="1">
                        <c:v>left ytd</c:v>
                      </c:pt>
                    </c:strCache>
                  </c:strRef>
                </c:cat>
                <c:val>
                  <c:numRef>
                    <c:extLst xmlns:c15="http://schemas.microsoft.com/office/drawing/2012/chart">
                      <c:ext xmlns:c15="http://schemas.microsoft.com/office/drawing/2012/chart" uri="{02D57815-91ED-43cb-92C2-25804820EDAC}">
                        <c15:formulaRef>
                          <c15:sqref>Pivot!$B$36:$C$36</c15:sqref>
                        </c15:formulaRef>
                      </c:ext>
                    </c:extLst>
                    <c:numCache>
                      <c:formatCode>0%</c:formatCode>
                      <c:ptCount val="2"/>
                      <c:pt idx="0">
                        <c:v>0.88</c:v>
                      </c:pt>
                      <c:pt idx="1">
                        <c:v>0.12</c:v>
                      </c:pt>
                    </c:numCache>
                  </c:numRef>
                </c:val>
                <c:extLst xmlns:c15="http://schemas.microsoft.com/office/drawing/2012/chart">
                  <c:ext xmlns:c16="http://schemas.microsoft.com/office/drawing/2014/chart" uri="{C3380CC4-5D6E-409C-BE32-E72D297353CC}">
                    <c16:uniqueId val="{00000005-CAB6-4AF9-AC74-4EAC137B1BDE}"/>
                  </c:ext>
                </c:extLst>
              </c15:ser>
            </c15:filteredPieSeries>
          </c:ext>
        </c:extLst>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Amasis MT Pro Black" panose="02040A04050005020304" pitchFamily="18" charset="0"/>
              <a:ea typeface="+mn-ea"/>
              <a:cs typeface="+mn-cs"/>
            </a:defRPr>
          </a:pPr>
          <a:endParaRPr lang="en-US"/>
        </a:p>
      </c:txPr>
    </c:title>
    <c:autoTitleDeleted val="0"/>
    <c:plotArea>
      <c:layout/>
      <c:barChart>
        <c:barDir val="col"/>
        <c:grouping val="clustered"/>
        <c:varyColors val="0"/>
        <c:ser>
          <c:idx val="2"/>
          <c:order val="2"/>
          <c:tx>
            <c:strRef>
              <c:f>Pivot!$P$18</c:f>
              <c:strCache>
                <c:ptCount val="1"/>
                <c:pt idx="0">
                  <c:v>MTTR Hours</c:v>
                </c:pt>
              </c:strCache>
            </c:strRef>
          </c:tx>
          <c:spPr>
            <a:solidFill>
              <a:srgbClr val="00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Pivot!$M$19:$M$30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Pivot!$P$19:$P$30</c:f>
              <c:numCache>
                <c:formatCode>0.0</c:formatCode>
                <c:ptCount val="12"/>
                <c:pt idx="0">
                  <c:v>1.6589999999999994</c:v>
                </c:pt>
                <c:pt idx="1">
                  <c:v>1.9649999999999999</c:v>
                </c:pt>
                <c:pt idx="2">
                  <c:v>1.6920588235294121</c:v>
                </c:pt>
                <c:pt idx="3">
                  <c:v>1.1644999999999996</c:v>
                </c:pt>
                <c:pt idx="4">
                  <c:v>2.242</c:v>
                </c:pt>
                <c:pt idx="5">
                  <c:v>2.1679166666666672</c:v>
                </c:pt>
                <c:pt idx="6">
                  <c:v>1.669</c:v>
                </c:pt>
                <c:pt idx="7">
                  <c:v>1.8887999999999996</c:v>
                </c:pt>
                <c:pt idx="8">
                  <c:v>1.5734374999999998</c:v>
                </c:pt>
                <c:pt idx="9">
                  <c:v>2.0184615384615379</c:v>
                </c:pt>
                <c:pt idx="10">
                  <c:v>1.7496428571428575</c:v>
                </c:pt>
                <c:pt idx="11">
                  <c:v>1.6746875000000008</c:v>
                </c:pt>
              </c:numCache>
            </c:numRef>
          </c:val>
          <c:extLst>
            <c:ext xmlns:c16="http://schemas.microsoft.com/office/drawing/2014/chart" uri="{C3380CC4-5D6E-409C-BE32-E72D297353CC}">
              <c16:uniqueId val="{00000000-AEEF-4D2D-8288-F08A5734C30B}"/>
            </c:ext>
          </c:extLst>
        </c:ser>
        <c:dLbls>
          <c:dLblPos val="outEnd"/>
          <c:showLegendKey val="0"/>
          <c:showVal val="1"/>
          <c:showCatName val="0"/>
          <c:showSerName val="0"/>
          <c:showPercent val="0"/>
          <c:showBubbleSize val="0"/>
        </c:dLbls>
        <c:gapWidth val="50"/>
        <c:overlap val="-27"/>
        <c:axId val="941029776"/>
        <c:axId val="941020176"/>
        <c:extLst>
          <c:ext xmlns:c15="http://schemas.microsoft.com/office/drawing/2012/chart" uri="{02D57815-91ED-43cb-92C2-25804820EDAC}">
            <c15:filteredBarSeries>
              <c15:ser>
                <c:idx val="0"/>
                <c:order val="0"/>
                <c:tx>
                  <c:strRef>
                    <c:extLst>
                      <c:ext uri="{02D57815-91ED-43cb-92C2-25804820EDAC}">
                        <c15:formulaRef>
                          <c15:sqref>Pivot!$N$18</c15:sqref>
                        </c15:formulaRef>
                      </c:ext>
                    </c:extLst>
                    <c:strCache>
                      <c:ptCount val="1"/>
                      <c:pt idx="0">
                        <c:v>Operating Hours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Pivot!$M$19:$M$30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Pivot!$N$19:$N$30</c15:sqref>
                        </c15:formulaRef>
                      </c:ext>
                    </c:extLst>
                    <c:numCache>
                      <c:formatCode>General</c:formatCode>
                      <c:ptCount val="12"/>
                      <c:pt idx="0">
                        <c:v>49.769999999999982</c:v>
                      </c:pt>
                      <c:pt idx="1">
                        <c:v>47.16</c:v>
                      </c:pt>
                      <c:pt idx="2">
                        <c:v>57.530000000000008</c:v>
                      </c:pt>
                      <c:pt idx="3">
                        <c:v>46.579999999999984</c:v>
                      </c:pt>
                      <c:pt idx="4">
                        <c:v>56.05</c:v>
                      </c:pt>
                      <c:pt idx="5">
                        <c:v>52.030000000000008</c:v>
                      </c:pt>
                      <c:pt idx="6">
                        <c:v>50.07</c:v>
                      </c:pt>
                      <c:pt idx="7">
                        <c:v>47.219999999999992</c:v>
                      </c:pt>
                      <c:pt idx="8">
                        <c:v>50.349999999999994</c:v>
                      </c:pt>
                      <c:pt idx="9">
                        <c:v>52.47999999999999</c:v>
                      </c:pt>
                      <c:pt idx="10">
                        <c:v>48.990000000000009</c:v>
                      </c:pt>
                      <c:pt idx="11">
                        <c:v>53.590000000000025</c:v>
                      </c:pt>
                    </c:numCache>
                  </c:numRef>
                </c:val>
                <c:extLst>
                  <c:ext xmlns:c16="http://schemas.microsoft.com/office/drawing/2014/chart" uri="{C3380CC4-5D6E-409C-BE32-E72D297353CC}">
                    <c16:uniqueId val="{00000001-AEEF-4D2D-8288-F08A5734C30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Pivot!$O$18</c15:sqref>
                        </c15:formulaRef>
                      </c:ext>
                    </c:extLst>
                    <c:strCache>
                      <c:ptCount val="1"/>
                      <c:pt idx="0">
                        <c:v>No of Repair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Pivot!$M$19:$M$30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Pivot!$O$19:$O$30</c15:sqref>
                        </c15:formulaRef>
                      </c:ext>
                    </c:extLst>
                    <c:numCache>
                      <c:formatCode>General</c:formatCode>
                      <c:ptCount val="12"/>
                      <c:pt idx="0">
                        <c:v>30</c:v>
                      </c:pt>
                      <c:pt idx="1">
                        <c:v>24</c:v>
                      </c:pt>
                      <c:pt idx="2">
                        <c:v>34</c:v>
                      </c:pt>
                      <c:pt idx="3">
                        <c:v>40</c:v>
                      </c:pt>
                      <c:pt idx="4">
                        <c:v>25</c:v>
                      </c:pt>
                      <c:pt idx="5">
                        <c:v>24</c:v>
                      </c:pt>
                      <c:pt idx="6">
                        <c:v>30</c:v>
                      </c:pt>
                      <c:pt idx="7">
                        <c:v>25</c:v>
                      </c:pt>
                      <c:pt idx="8">
                        <c:v>32</c:v>
                      </c:pt>
                      <c:pt idx="9">
                        <c:v>26</c:v>
                      </c:pt>
                      <c:pt idx="10">
                        <c:v>28</c:v>
                      </c:pt>
                      <c:pt idx="11">
                        <c:v>32</c:v>
                      </c:pt>
                    </c:numCache>
                  </c:numRef>
                </c:val>
                <c:extLst xmlns:c15="http://schemas.microsoft.com/office/drawing/2012/chart">
                  <c:ext xmlns:c16="http://schemas.microsoft.com/office/drawing/2014/chart" uri="{C3380CC4-5D6E-409C-BE32-E72D297353CC}">
                    <c16:uniqueId val="{00000002-AEEF-4D2D-8288-F08A5734C30B}"/>
                  </c:ext>
                </c:extLst>
              </c15:ser>
            </c15:filteredBarSeries>
          </c:ext>
        </c:extLst>
      </c:barChart>
      <c:catAx>
        <c:axId val="94102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941020176"/>
        <c:crosses val="autoZero"/>
        <c:auto val="1"/>
        <c:lblAlgn val="ctr"/>
        <c:lblOffset val="100"/>
        <c:noMultiLvlLbl val="0"/>
      </c:catAx>
      <c:valAx>
        <c:axId val="941020176"/>
        <c:scaling>
          <c:orientation val="minMax"/>
        </c:scaling>
        <c:delete val="1"/>
        <c:axPos val="l"/>
        <c:numFmt formatCode="0.0" sourceLinked="1"/>
        <c:majorTickMark val="none"/>
        <c:minorTickMark val="none"/>
        <c:tickLblPos val="nextTo"/>
        <c:crossAx val="941029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sz="1400" b="0" i="0" u="none" strike="noStrike" baseline="0"/>
              <a:t>Monthly PM </a:t>
            </a:r>
            <a:r>
              <a:rPr lang="en-US">
                <a:latin typeface="Amasis MT Pro Black" panose="02040A04050005020304" pitchFamily="18" charset="0"/>
              </a:rPr>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lineChart>
        <c:grouping val="standard"/>
        <c:varyColors val="0"/>
        <c:ser>
          <c:idx val="3"/>
          <c:order val="0"/>
          <c:tx>
            <c:strRef>
              <c:f>Pivot!$U$18</c:f>
              <c:strCache>
                <c:ptCount val="1"/>
                <c:pt idx="0">
                  <c:v>PMP%</c:v>
                </c:pt>
              </c:strCache>
            </c:strRef>
          </c:tx>
          <c:spPr>
            <a:ln w="50800" cap="rnd">
              <a:solidFill>
                <a:srgbClr val="00B0F0"/>
              </a:solidFill>
              <a:round/>
            </a:ln>
            <a:effectLst/>
          </c:spPr>
          <c:marker>
            <c:symbol val="triangle"/>
            <c:size val="8"/>
            <c:spPr>
              <a:solidFill>
                <a:srgbClr val="008000"/>
              </a:solidFill>
              <a:ln w="9525">
                <a:noFill/>
              </a:ln>
              <a:effectLst/>
            </c:spPr>
          </c:marker>
          <c:dLbls>
            <c:dLbl>
              <c:idx val="2"/>
              <c:layout>
                <c:manualLayout>
                  <c:x val="-5.8492883832332566E-2"/>
                  <c:y val="-0.203798830585814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DD-4FB6-A838-DA95FC291BA1}"/>
                </c:ext>
              </c:extLst>
            </c:dLbl>
            <c:dLbl>
              <c:idx val="4"/>
              <c:layout>
                <c:manualLayout>
                  <c:x val="-5.2577784143108153E-2"/>
                  <c:y val="-0.168127364388240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DD-4FB6-A838-DA95FC291BA1}"/>
                </c:ext>
              </c:extLst>
            </c:dLbl>
            <c:dLbl>
              <c:idx val="5"/>
              <c:layout>
                <c:manualLayout>
                  <c:x val="-6.1450433676944791E-2"/>
                  <c:y val="-0.168127364388240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DD-4FB6-A838-DA95FC291BA1}"/>
                </c:ext>
              </c:extLst>
            </c:dLbl>
            <c:dLbl>
              <c:idx val="6"/>
              <c:layout>
                <c:manualLayout>
                  <c:x val="-6.4407983521556925E-2"/>
                  <c:y val="-8.65925845080708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DD-4FB6-A838-DA95FC291BA1}"/>
                </c:ext>
              </c:extLst>
            </c:dLbl>
            <c:dLbl>
              <c:idx val="8"/>
              <c:layout>
                <c:manualLayout>
                  <c:x val="-4.6662684453883767E-2"/>
                  <c:y val="-0.11207220322062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DD-4FB6-A838-DA95FC291BA1}"/>
                </c:ext>
              </c:extLst>
            </c:dLbl>
            <c:dLbl>
              <c:idx val="9"/>
              <c:layout>
                <c:manualLayout>
                  <c:x val="-5.5535333987720349E-2"/>
                  <c:y val="-0.132455898190666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DD-4FB6-A838-DA95FC291BA1}"/>
                </c:ext>
              </c:extLst>
            </c:dLbl>
            <c:dLbl>
              <c:idx val="11"/>
              <c:layout>
                <c:manualLayout>
                  <c:x val="-2.4825952849203383E-2"/>
                  <c:y val="-8.1496660765560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DD-4FB6-A838-DA95FC291B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Pivot!$R$19:$R$30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Pivot!$U$19:$U$30</c:f>
              <c:numCache>
                <c:formatCode>0%</c:formatCode>
                <c:ptCount val="12"/>
                <c:pt idx="0">
                  <c:v>0.7261924409968642</c:v>
                </c:pt>
                <c:pt idx="1">
                  <c:v>0.71787508973438618</c:v>
                </c:pt>
                <c:pt idx="2">
                  <c:v>0.68132720323491935</c:v>
                </c:pt>
                <c:pt idx="3">
                  <c:v>0.73165111187924881</c:v>
                </c:pt>
                <c:pt idx="4">
                  <c:v>0.68869758400444314</c:v>
                </c:pt>
                <c:pt idx="5">
                  <c:v>0.68849907202298988</c:v>
                </c:pt>
                <c:pt idx="6">
                  <c:v>0.7073127959314901</c:v>
                </c:pt>
                <c:pt idx="7">
                  <c:v>0.73355151788737161</c:v>
                </c:pt>
                <c:pt idx="8">
                  <c:v>0.70615698861978404</c:v>
                </c:pt>
                <c:pt idx="9">
                  <c:v>0.70262919310970084</c:v>
                </c:pt>
                <c:pt idx="10">
                  <c:v>0.71680443956298046</c:v>
                </c:pt>
                <c:pt idx="11">
                  <c:v>0.68949533576684618</c:v>
                </c:pt>
              </c:numCache>
            </c:numRef>
          </c:val>
          <c:smooth val="1"/>
          <c:extLst>
            <c:ext xmlns:c16="http://schemas.microsoft.com/office/drawing/2014/chart" uri="{C3380CC4-5D6E-409C-BE32-E72D297353CC}">
              <c16:uniqueId val="{00000007-ADDD-4FB6-A838-DA95FC291BA1}"/>
            </c:ext>
          </c:extLst>
        </c:ser>
        <c:dLbls>
          <c:dLblPos val="t"/>
          <c:showLegendKey val="0"/>
          <c:showVal val="1"/>
          <c:showCatName val="0"/>
          <c:showSerName val="0"/>
          <c:showPercent val="0"/>
          <c:showBubbleSize val="0"/>
        </c:dLbls>
        <c:marker val="1"/>
        <c:smooth val="0"/>
        <c:axId val="1795890735"/>
        <c:axId val="1795890255"/>
        <c:extLst/>
      </c:line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5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0%"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sz="1400" b="0" i="0" u="none" strike="noStrike" baseline="0"/>
              <a:t>Monthly Maintenance Cost</a:t>
            </a:r>
            <a:endParaRPr lang="en-US">
              <a:latin typeface="Amasis MT Pro Black" panose="02040A040500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lineChart>
        <c:grouping val="standard"/>
        <c:varyColors val="0"/>
        <c:ser>
          <c:idx val="1"/>
          <c:order val="0"/>
          <c:tx>
            <c:strRef>
              <c:f>Pivot!$X$4:$X$15</c:f>
              <c:strCache>
                <c:ptCount val="12"/>
                <c:pt idx="0">
                  <c:v>198526</c:v>
                </c:pt>
                <c:pt idx="1">
                  <c:v>189895</c:v>
                </c:pt>
                <c:pt idx="2">
                  <c:v>203743</c:v>
                </c:pt>
                <c:pt idx="3">
                  <c:v>199256</c:v>
                </c:pt>
                <c:pt idx="4">
                  <c:v>201110</c:v>
                </c:pt>
                <c:pt idx="5">
                  <c:v>200610</c:v>
                </c:pt>
                <c:pt idx="6">
                  <c:v>194715</c:v>
                </c:pt>
                <c:pt idx="7">
                  <c:v>205975</c:v>
                </c:pt>
                <c:pt idx="8">
                  <c:v>198872</c:v>
                </c:pt>
                <c:pt idx="9">
                  <c:v>200422</c:v>
                </c:pt>
                <c:pt idx="10">
                  <c:v>196460</c:v>
                </c:pt>
                <c:pt idx="11">
                  <c:v>186716</c:v>
                </c:pt>
              </c:strCache>
            </c:strRef>
          </c:tx>
          <c:spPr>
            <a:ln w="50800" cap="rnd">
              <a:solidFill>
                <a:srgbClr val="006600"/>
              </a:solidFill>
              <a:round/>
            </a:ln>
            <a:effectLst/>
          </c:spPr>
          <c:marker>
            <c:symbol val="triangle"/>
            <c:size val="8"/>
            <c:spPr>
              <a:solidFill>
                <a:srgbClr val="00B0F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Pivot!$W$4:$W$15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Pivot!$X$4:$X$15</c:f>
              <c:numCache>
                <c:formatCode>General</c:formatCode>
                <c:ptCount val="12"/>
                <c:pt idx="0">
                  <c:v>198526</c:v>
                </c:pt>
                <c:pt idx="1">
                  <c:v>189895</c:v>
                </c:pt>
                <c:pt idx="2">
                  <c:v>203743</c:v>
                </c:pt>
                <c:pt idx="3">
                  <c:v>199256</c:v>
                </c:pt>
                <c:pt idx="4">
                  <c:v>201110</c:v>
                </c:pt>
                <c:pt idx="5">
                  <c:v>200610</c:v>
                </c:pt>
                <c:pt idx="6">
                  <c:v>194715</c:v>
                </c:pt>
                <c:pt idx="7">
                  <c:v>205975</c:v>
                </c:pt>
                <c:pt idx="8">
                  <c:v>198872</c:v>
                </c:pt>
                <c:pt idx="9">
                  <c:v>200422</c:v>
                </c:pt>
                <c:pt idx="10">
                  <c:v>196460</c:v>
                </c:pt>
                <c:pt idx="11">
                  <c:v>186716</c:v>
                </c:pt>
              </c:numCache>
            </c:numRef>
          </c:val>
          <c:smooth val="1"/>
          <c:extLst>
            <c:ext xmlns:c16="http://schemas.microsoft.com/office/drawing/2014/chart" uri="{C3380CC4-5D6E-409C-BE32-E72D297353CC}">
              <c16:uniqueId val="{00000000-2803-4686-9C04-A6B9AD82249C}"/>
            </c:ext>
          </c:extLst>
        </c:ser>
        <c:dLbls>
          <c:dLblPos val="t"/>
          <c:showLegendKey val="0"/>
          <c:showVal val="1"/>
          <c:showCatName val="0"/>
          <c:showSerName val="0"/>
          <c:showPercent val="0"/>
          <c:showBubbleSize val="0"/>
        </c:dLbls>
        <c:marker val="1"/>
        <c:smooth val="0"/>
        <c:axId val="1795890735"/>
        <c:axId val="1795890255"/>
        <c:extLst/>
      </c:line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5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General"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cap="all" normalizeH="0" baseline="0">
                <a:latin typeface="Amasis MT Pro Black" panose="02040A04050005020304" pitchFamily="18" charset="0"/>
              </a:rPr>
              <a:t>Avaliablity</a:t>
            </a:r>
          </a:p>
        </c:rich>
      </c:tx>
      <c:layout>
        <c:manualLayout>
          <c:xMode val="edge"/>
          <c:yMode val="edge"/>
          <c:x val="0.32920876463475773"/>
          <c:y val="0.3284598471243725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60249060907186"/>
          <c:y val="2.6301243146898908E-2"/>
          <c:w val="0.5473960033602765"/>
          <c:h val="0.94578736397205365"/>
        </c:manualLayout>
      </c:layout>
      <c:doughnutChart>
        <c:varyColors val="1"/>
        <c:ser>
          <c:idx val="0"/>
          <c:order val="0"/>
          <c:tx>
            <c:strRef>
              <c:f>Pivot!$A$34</c:f>
              <c:strCache>
                <c:ptCount val="1"/>
                <c:pt idx="0">
                  <c:v>Avaliablity</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1-0A2F-4E61-BF07-84795F7C408B}"/>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3-0A2F-4E61-BF07-84795F7C408B}"/>
              </c:ext>
            </c:extLst>
          </c:dPt>
          <c:dLbls>
            <c:dLbl>
              <c:idx val="0"/>
              <c:layout>
                <c:manualLayout>
                  <c:x val="-3.7664515229232691E-2"/>
                  <c:y val="-0.27675014432162004"/>
                </c:manualLayout>
              </c:layout>
              <c:tx>
                <c:rich>
                  <a:bodyPr rot="0" spcFirstLastPara="1" vertOverflow="ellipsis" vert="horz" wrap="square" lIns="38100" tIns="19050" rIns="38100" bIns="19050" anchor="ctr" anchorCtr="1">
                    <a:noAutofit/>
                  </a:bodyPr>
                  <a:lstStyle/>
                  <a:p>
                    <a:pPr>
                      <a:defRPr sz="2800" b="0" i="0" u="none" strike="noStrike" kern="1200" baseline="0">
                        <a:solidFill>
                          <a:schemeClr val="tx1">
                            <a:lumMod val="75000"/>
                            <a:lumOff val="25000"/>
                          </a:schemeClr>
                        </a:solidFill>
                        <a:latin typeface="Amasis MT Pro Black" panose="02040A04050005020304" pitchFamily="18" charset="0"/>
                        <a:ea typeface="+mn-ea"/>
                        <a:cs typeface="+mn-cs"/>
                      </a:defRPr>
                    </a:pPr>
                    <a:fld id="{D3E87AD1-671F-47E3-B442-0DAFBC3C01C7}" type="VALUE">
                      <a:rPr lang="en-US" sz="2800">
                        <a:latin typeface="Amasis MT Pro Black" panose="02040A04050005020304" pitchFamily="18" charset="0"/>
                      </a:rPr>
                      <a:pPr>
                        <a:defRPr sz="2800">
                          <a:latin typeface="Amasis MT Pro Black" panose="02040A04050005020304" pitchFamily="18" charset="0"/>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28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7436111111111111"/>
                      <c:h val="0.25185185185185183"/>
                    </c:manualLayout>
                  </c15:layout>
                  <c15:dlblFieldTable/>
                  <c15:showDataLabelsRange val="0"/>
                </c:ext>
                <c:ext xmlns:c16="http://schemas.microsoft.com/office/drawing/2014/chart" uri="{C3380CC4-5D6E-409C-BE32-E72D297353CC}">
                  <c16:uniqueId val="{00000001-0A2F-4E61-BF07-84795F7C408B}"/>
                </c:ext>
              </c:extLst>
            </c:dLbl>
            <c:dLbl>
              <c:idx val="1"/>
              <c:delete val="1"/>
              <c:extLst>
                <c:ext xmlns:c15="http://schemas.microsoft.com/office/drawing/2012/chart" uri="{CE6537A1-D6FC-4f65-9D91-7224C49458BB}"/>
                <c:ext xmlns:c16="http://schemas.microsoft.com/office/drawing/2014/chart" uri="{C3380CC4-5D6E-409C-BE32-E72D297353CC}">
                  <c16:uniqueId val="{00000003-0A2F-4E61-BF07-84795F7C408B}"/>
                </c:ext>
              </c:extLst>
            </c:dLbl>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Pivot!$B$33:$C$33</c:f>
              <c:strCache>
                <c:ptCount val="2"/>
                <c:pt idx="0">
                  <c:v>MEAN YTD</c:v>
                </c:pt>
                <c:pt idx="1">
                  <c:v>left ytd</c:v>
                </c:pt>
              </c:strCache>
            </c:strRef>
          </c:cat>
          <c:val>
            <c:numRef>
              <c:f>Pivot!$B$34:$C$34</c:f>
              <c:numCache>
                <c:formatCode>0%</c:formatCode>
                <c:ptCount val="2"/>
                <c:pt idx="0">
                  <c:v>0.93015753424657532</c:v>
                </c:pt>
                <c:pt idx="1">
                  <c:v>6.9842465753424676E-2</c:v>
                </c:pt>
              </c:numCache>
            </c:numRef>
          </c:val>
          <c:extLst>
            <c:ext xmlns:c16="http://schemas.microsoft.com/office/drawing/2014/chart" uri="{C3380CC4-5D6E-409C-BE32-E72D297353CC}">
              <c16:uniqueId val="{00000004-0A2F-4E61-BF07-84795F7C408B}"/>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cap="all" normalizeH="0" baseline="0">
                <a:latin typeface="Amasis MT Pro Black" panose="02040A04050005020304" pitchFamily="18" charset="0"/>
              </a:rPr>
              <a:t>Performace</a:t>
            </a:r>
          </a:p>
        </c:rich>
      </c:tx>
      <c:layout>
        <c:manualLayout>
          <c:xMode val="edge"/>
          <c:yMode val="edge"/>
          <c:x val="0.32133642231192999"/>
          <c:y val="0.3284601277422335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60249060907186"/>
          <c:y val="2.6301243146898908E-2"/>
          <c:w val="0.5473960033602765"/>
          <c:h val="0.94578736397205365"/>
        </c:manualLayout>
      </c:layout>
      <c:doughnutChart>
        <c:varyColors val="1"/>
        <c:ser>
          <c:idx val="0"/>
          <c:order val="0"/>
          <c:tx>
            <c:strRef>
              <c:f>Pivot!$A$34</c:f>
              <c:strCache>
                <c:ptCount val="1"/>
                <c:pt idx="0">
                  <c:v>Avaliablity</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1-6833-460A-B0C3-9FE978F527FF}"/>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3-6833-460A-B0C3-9FE978F527FF}"/>
              </c:ext>
            </c:extLst>
          </c:dPt>
          <c:dLbls>
            <c:dLbl>
              <c:idx val="0"/>
              <c:layout>
                <c:manualLayout>
                  <c:x val="-4.1600638457783529E-2"/>
                  <c:y val="-0.28464213853126979"/>
                </c:manualLayout>
              </c:layout>
              <c:tx>
                <c:rich>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Amasis MT Pro Black" panose="02040A04050005020304" pitchFamily="18" charset="0"/>
                        <a:ea typeface="+mn-ea"/>
                        <a:cs typeface="+mn-cs"/>
                      </a:defRPr>
                    </a:pPr>
                    <a:r>
                      <a:rPr lang="en-US" b="1">
                        <a:latin typeface="Amasis MT Pro Black" panose="02040A04050005020304" pitchFamily="18" charset="0"/>
                      </a:rPr>
                      <a:t>90%</a:t>
                    </a:r>
                  </a:p>
                </c:rich>
              </c:tx>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7436111111111111"/>
                      <c:h val="0.25185185185185183"/>
                    </c:manualLayout>
                  </c15:layout>
                  <c15:showDataLabelsRange val="0"/>
                </c:ext>
                <c:ext xmlns:c16="http://schemas.microsoft.com/office/drawing/2014/chart" uri="{C3380CC4-5D6E-409C-BE32-E72D297353CC}">
                  <c16:uniqueId val="{00000001-6833-460A-B0C3-9FE978F527FF}"/>
                </c:ext>
              </c:extLst>
            </c:dLbl>
            <c:dLbl>
              <c:idx val="1"/>
              <c:delete val="1"/>
              <c:extLst>
                <c:ext xmlns:c15="http://schemas.microsoft.com/office/drawing/2012/chart" uri="{CE6537A1-D6FC-4f65-9D91-7224C49458BB}"/>
                <c:ext xmlns:c16="http://schemas.microsoft.com/office/drawing/2014/chart" uri="{C3380CC4-5D6E-409C-BE32-E72D297353CC}">
                  <c16:uniqueId val="{00000003-6833-460A-B0C3-9FE978F527FF}"/>
                </c:ext>
              </c:extLst>
            </c:dLbl>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Pivot!$B$33:$C$33</c:f>
              <c:strCache>
                <c:ptCount val="2"/>
                <c:pt idx="0">
                  <c:v>MEAN YTD</c:v>
                </c:pt>
                <c:pt idx="1">
                  <c:v>left ytd</c:v>
                </c:pt>
              </c:strCache>
            </c:strRef>
          </c:cat>
          <c:val>
            <c:numRef>
              <c:f>Pivot!$B$34:$C$34</c:f>
              <c:numCache>
                <c:formatCode>0%</c:formatCode>
                <c:ptCount val="2"/>
                <c:pt idx="0">
                  <c:v>0.93015753424657532</c:v>
                </c:pt>
                <c:pt idx="1">
                  <c:v>6.9842465753424676E-2</c:v>
                </c:pt>
              </c:numCache>
            </c:numRef>
          </c:val>
          <c:extLst>
            <c:ext xmlns:c16="http://schemas.microsoft.com/office/drawing/2014/chart" uri="{C3380CC4-5D6E-409C-BE32-E72D297353CC}">
              <c16:uniqueId val="{00000004-6833-460A-B0C3-9FE978F527FF}"/>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200" cap="all" normalizeH="0" baseline="0">
                <a:latin typeface="Amasis MT Pro Black" panose="02040A04050005020304" pitchFamily="18" charset="0"/>
              </a:rPr>
              <a:t>Quality</a:t>
            </a:r>
          </a:p>
        </c:rich>
      </c:tx>
      <c:layout>
        <c:manualLayout>
          <c:xMode val="edge"/>
          <c:yMode val="edge"/>
          <c:x val="0.3843143939687434"/>
          <c:y val="0.32845972275660928"/>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60249060907186"/>
          <c:y val="2.6301243146898908E-2"/>
          <c:w val="0.5473960033602765"/>
          <c:h val="0.94578736397205365"/>
        </c:manualLayout>
      </c:layout>
      <c:doughnutChart>
        <c:varyColors val="1"/>
        <c:ser>
          <c:idx val="0"/>
          <c:order val="0"/>
          <c:tx>
            <c:strRef>
              <c:f>Pivot!$A$34</c:f>
              <c:strCache>
                <c:ptCount val="1"/>
                <c:pt idx="0">
                  <c:v>Avaliablity</c:v>
                </c:pt>
              </c:strCache>
            </c:strRef>
          </c:tx>
          <c:dPt>
            <c:idx val="0"/>
            <c:bubble3D val="0"/>
            <c:spPr>
              <a:solidFill>
                <a:srgbClr val="00B0F0"/>
              </a:solidFill>
              <a:ln w="19050">
                <a:solidFill>
                  <a:schemeClr val="lt1"/>
                </a:solidFill>
              </a:ln>
              <a:effectLst/>
            </c:spPr>
            <c:extLst>
              <c:ext xmlns:c16="http://schemas.microsoft.com/office/drawing/2014/chart" uri="{C3380CC4-5D6E-409C-BE32-E72D297353CC}">
                <c16:uniqueId val="{00000001-DEBD-449B-BA04-A0C88EDB034C}"/>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3-DEBD-449B-BA04-A0C88EDB034C}"/>
              </c:ext>
            </c:extLst>
          </c:dPt>
          <c:dLbls>
            <c:dLbl>
              <c:idx val="0"/>
              <c:layout>
                <c:manualLayout>
                  <c:x val="-3.3728392000681923E-2"/>
                  <c:y val="-0.27675014432162004"/>
                </c:manualLayout>
              </c:layout>
              <c:tx>
                <c:strRef>
                  <c:f>Pivot!$B$36</c:f>
                  <c:strCache>
                    <c:ptCount val="1"/>
                    <c:pt idx="0">
                      <c:v>88%</c:v>
                    </c:pt>
                  </c:strCache>
                </c:strRef>
              </c:tx>
              <c:spPr>
                <a:noFill/>
                <a:ln>
                  <a:noFill/>
                </a:ln>
                <a:effectLst/>
              </c:spPr>
              <c:txPr>
                <a:bodyPr rot="0" spcFirstLastPara="1" vertOverflow="ellipsis" vert="horz" wrap="square" lIns="38100" tIns="19050" rIns="38100" bIns="19050" anchor="ctr" anchorCtr="1">
                  <a:noAutofit/>
                </a:bodyPr>
                <a:lstStyle/>
                <a:p>
                  <a:pPr>
                    <a:defRPr sz="28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7436111111111111"/>
                      <c:h val="0.25185185185185183"/>
                    </c:manualLayout>
                  </c15:layout>
                  <c15:dlblFieldTable>
                    <c15:dlblFTEntry>
                      <c15:txfldGUID>{A4DE0F1B-E945-4732-97AB-DED66BDD0D14}</c15:txfldGUID>
                      <c15:f>Pivot!$B$36</c15:f>
                      <c15:dlblFieldTableCache>
                        <c:ptCount val="1"/>
                        <c:pt idx="0">
                          <c:v>88%</c:v>
                        </c:pt>
                      </c15:dlblFieldTableCache>
                    </c15:dlblFTEntry>
                  </c15:dlblFieldTable>
                  <c15:showDataLabelsRange val="0"/>
                </c:ext>
                <c:ext xmlns:c16="http://schemas.microsoft.com/office/drawing/2014/chart" uri="{C3380CC4-5D6E-409C-BE32-E72D297353CC}">
                  <c16:uniqueId val="{00000001-DEBD-449B-BA04-A0C88EDB034C}"/>
                </c:ext>
              </c:extLst>
            </c:dLbl>
            <c:dLbl>
              <c:idx val="1"/>
              <c:delete val="1"/>
              <c:extLst>
                <c:ext xmlns:c15="http://schemas.microsoft.com/office/drawing/2012/chart" uri="{CE6537A1-D6FC-4f65-9D91-7224C49458BB}"/>
                <c:ext xmlns:c16="http://schemas.microsoft.com/office/drawing/2014/chart" uri="{C3380CC4-5D6E-409C-BE32-E72D297353CC}">
                  <c16:uniqueId val="{00000003-DEBD-449B-BA04-A0C88EDB034C}"/>
                </c:ext>
              </c:extLst>
            </c:dLbl>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Amasis MT Pro Black" panose="02040A040500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Pivot!$B$33:$C$33</c:f>
              <c:strCache>
                <c:ptCount val="2"/>
                <c:pt idx="0">
                  <c:v>MEAN YTD</c:v>
                </c:pt>
                <c:pt idx="1">
                  <c:v>left ytd</c:v>
                </c:pt>
              </c:strCache>
            </c:strRef>
          </c:cat>
          <c:val>
            <c:numRef>
              <c:f>Pivot!$B$34:$C$34</c:f>
              <c:numCache>
                <c:formatCode>0%</c:formatCode>
                <c:ptCount val="2"/>
                <c:pt idx="0">
                  <c:v>0.93015753424657532</c:v>
                </c:pt>
                <c:pt idx="1">
                  <c:v>6.9842465753424676E-2</c:v>
                </c:pt>
              </c:numCache>
            </c:numRef>
          </c:val>
          <c:extLst>
            <c:ext xmlns:c16="http://schemas.microsoft.com/office/drawing/2014/chart" uri="{C3380CC4-5D6E-409C-BE32-E72D297353CC}">
              <c16:uniqueId val="{00000004-DEBD-449B-BA04-A0C88EDB034C}"/>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a:latin typeface="Amasis MT Pro Black" panose="02040A04050005020304" pitchFamily="18" charset="0"/>
              </a:rPr>
              <a:t>Availability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lineChart>
        <c:grouping val="standard"/>
        <c:varyColors val="0"/>
        <c:ser>
          <c:idx val="2"/>
          <c:order val="2"/>
          <c:tx>
            <c:strRef>
              <c:f>Pivot!$D$18</c:f>
              <c:strCache>
                <c:ptCount val="1"/>
                <c:pt idx="0">
                  <c:v>Equipment Availability %</c:v>
                </c:pt>
              </c:strCache>
            </c:strRef>
          </c:tx>
          <c:spPr>
            <a:ln w="28575" cap="rnd">
              <a:solidFill>
                <a:srgbClr val="00B0F0"/>
              </a:solidFill>
              <a:round/>
            </a:ln>
            <a:effectLst/>
          </c:spPr>
          <c:marker>
            <c:symbol val="square"/>
            <c:size val="5"/>
            <c:spPr>
              <a:solidFill>
                <a:srgbClr val="006600">
                  <a:alpha val="98000"/>
                </a:srgbClr>
              </a:solidFill>
              <a:ln w="9525">
                <a:solidFill>
                  <a:schemeClr val="accent3"/>
                </a:solidFill>
              </a:ln>
              <a:effectLst/>
            </c:spPr>
          </c:marker>
          <c:dLbls>
            <c:dLbl>
              <c:idx val="1"/>
              <c:layout>
                <c:manualLayout>
                  <c:x val="-4.6715026109532855E-2"/>
                  <c:y val="-8.3875568845054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7EA-4732-BE86-272BFCF078EA}"/>
                </c:ext>
              </c:extLst>
            </c:dLbl>
            <c:dLbl>
              <c:idx val="2"/>
              <c:layout>
                <c:manualLayout>
                  <c:x val="-6.7426523110442838E-2"/>
                  <c:y val="6.383382534553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7EA-4732-BE86-272BFCF078EA}"/>
                </c:ext>
              </c:extLst>
            </c:dLbl>
            <c:dLbl>
              <c:idx val="4"/>
              <c:layout>
                <c:manualLayout>
                  <c:x val="-5.9141924310078836E-2"/>
                  <c:y val="7.0547888717835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7EA-4732-BE86-272BFCF078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Pivot!$D$19:$D$30</c:f>
              <c:numCache>
                <c:formatCode>0.00%</c:formatCode>
                <c:ptCount val="12"/>
                <c:pt idx="0">
                  <c:v>0.93310483870967742</c:v>
                </c:pt>
                <c:pt idx="1">
                  <c:v>0.9322413793103449</c:v>
                </c:pt>
                <c:pt idx="2">
                  <c:v>0.92267473118279575</c:v>
                </c:pt>
                <c:pt idx="3">
                  <c:v>0.93530555555555561</c:v>
                </c:pt>
                <c:pt idx="4">
                  <c:v>0.92466397849462367</c:v>
                </c:pt>
                <c:pt idx="5">
                  <c:v>0.92773611111111109</c:v>
                </c:pt>
                <c:pt idx="6">
                  <c:v>0.93270161290322573</c:v>
                </c:pt>
                <c:pt idx="7">
                  <c:v>0.93653225806451612</c:v>
                </c:pt>
                <c:pt idx="8">
                  <c:v>0.93006944444444439</c:v>
                </c:pt>
                <c:pt idx="9">
                  <c:v>0.92946236559139783</c:v>
                </c:pt>
                <c:pt idx="10">
                  <c:v>0.93195833333333333</c:v>
                </c:pt>
                <c:pt idx="11">
                  <c:v>0.92556944444444444</c:v>
                </c:pt>
              </c:numCache>
            </c:numRef>
          </c:val>
          <c:smooth val="0"/>
          <c:extLst>
            <c:ext xmlns:c16="http://schemas.microsoft.com/office/drawing/2014/chart" uri="{C3380CC4-5D6E-409C-BE32-E72D297353CC}">
              <c16:uniqueId val="{00000000-B7EA-4732-BE86-272BFCF078EA}"/>
            </c:ext>
          </c:extLst>
        </c:ser>
        <c:dLbls>
          <c:dLblPos val="t"/>
          <c:showLegendKey val="0"/>
          <c:showVal val="1"/>
          <c:showCatName val="0"/>
          <c:showSerName val="0"/>
          <c:showPercent val="0"/>
          <c:showBubbleSize val="0"/>
        </c:dLbls>
        <c:marker val="1"/>
        <c:smooth val="0"/>
        <c:axId val="1795890735"/>
        <c:axId val="1795890255"/>
        <c:extLst>
          <c:ext xmlns:c15="http://schemas.microsoft.com/office/drawing/2012/chart" uri="{02D57815-91ED-43cb-92C2-25804820EDAC}">
            <c15:filteredLineSeries>
              <c15:ser>
                <c:idx val="0"/>
                <c:order val="0"/>
                <c:tx>
                  <c:strRef>
                    <c:extLst>
                      <c:ext uri="{02D57815-91ED-43cb-92C2-25804820EDAC}">
                        <c15:formulaRef>
                          <c15:sqref>Pivot!$B$18</c15:sqref>
                        </c15:formulaRef>
                      </c:ext>
                    </c:extLst>
                    <c:strCache>
                      <c:ptCount val="1"/>
                      <c:pt idx="0">
                        <c:v>Planned Production Hour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Pivot!$B$19:$B$30</c15:sqref>
                        </c15:formulaRef>
                      </c:ext>
                    </c:extLst>
                    <c:numCache>
                      <c:formatCode>General</c:formatCode>
                      <c:ptCount val="12"/>
                      <c:pt idx="0">
                        <c:v>744</c:v>
                      </c:pt>
                      <c:pt idx="1">
                        <c:v>696</c:v>
                      </c:pt>
                      <c:pt idx="2">
                        <c:v>744</c:v>
                      </c:pt>
                      <c:pt idx="3">
                        <c:v>720</c:v>
                      </c:pt>
                      <c:pt idx="4">
                        <c:v>744</c:v>
                      </c:pt>
                      <c:pt idx="5">
                        <c:v>720</c:v>
                      </c:pt>
                      <c:pt idx="6">
                        <c:v>744</c:v>
                      </c:pt>
                      <c:pt idx="7">
                        <c:v>744</c:v>
                      </c:pt>
                      <c:pt idx="8">
                        <c:v>720</c:v>
                      </c:pt>
                      <c:pt idx="9">
                        <c:v>744</c:v>
                      </c:pt>
                      <c:pt idx="10">
                        <c:v>720</c:v>
                      </c:pt>
                      <c:pt idx="11">
                        <c:v>720</c:v>
                      </c:pt>
                    </c:numCache>
                  </c:numRef>
                </c:val>
                <c:smooth val="0"/>
                <c:extLst>
                  <c:ext xmlns:c16="http://schemas.microsoft.com/office/drawing/2014/chart" uri="{C3380CC4-5D6E-409C-BE32-E72D297353CC}">
                    <c16:uniqueId val="{00000001-B7EA-4732-BE86-272BFCF078E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Pivot!$C$18</c15:sqref>
                        </c15:formulaRef>
                      </c:ext>
                    </c:extLst>
                    <c:strCache>
                      <c:ptCount val="1"/>
                      <c:pt idx="0">
                        <c:v>Downtime Hour</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Pivot!$C$19:$C$30</c15:sqref>
                        </c15:formulaRef>
                      </c:ext>
                    </c:extLst>
                    <c:numCache>
                      <c:formatCode>General</c:formatCode>
                      <c:ptCount val="12"/>
                      <c:pt idx="0">
                        <c:v>49.769999999999982</c:v>
                      </c:pt>
                      <c:pt idx="1">
                        <c:v>47.16</c:v>
                      </c:pt>
                      <c:pt idx="2">
                        <c:v>57.530000000000008</c:v>
                      </c:pt>
                      <c:pt idx="3">
                        <c:v>46.579999999999984</c:v>
                      </c:pt>
                      <c:pt idx="4">
                        <c:v>56.05</c:v>
                      </c:pt>
                      <c:pt idx="5">
                        <c:v>52.030000000000008</c:v>
                      </c:pt>
                      <c:pt idx="6">
                        <c:v>50.07</c:v>
                      </c:pt>
                      <c:pt idx="7">
                        <c:v>47.219999999999992</c:v>
                      </c:pt>
                      <c:pt idx="8">
                        <c:v>50.349999999999994</c:v>
                      </c:pt>
                      <c:pt idx="9">
                        <c:v>52.47999999999999</c:v>
                      </c:pt>
                      <c:pt idx="10">
                        <c:v>48.990000000000009</c:v>
                      </c:pt>
                      <c:pt idx="11">
                        <c:v>53.590000000000025</c:v>
                      </c:pt>
                    </c:numCache>
                  </c:numRef>
                </c:val>
                <c:smooth val="0"/>
                <c:extLst xmlns:c15="http://schemas.microsoft.com/office/drawing/2012/chart">
                  <c:ext xmlns:c16="http://schemas.microsoft.com/office/drawing/2014/chart" uri="{C3380CC4-5D6E-409C-BE32-E72D297353CC}">
                    <c16:uniqueId val="{00000002-B7EA-4732-BE86-272BFCF078EA}"/>
                  </c:ext>
                </c:extLst>
              </c15:ser>
            </c15:filteredLineSeries>
          </c:ext>
        </c:extLst>
      </c:line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0.00%"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a:t>Performance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lineChart>
        <c:grouping val="standard"/>
        <c:varyColors val="0"/>
        <c:ser>
          <c:idx val="2"/>
          <c:order val="2"/>
          <c:tx>
            <c:strRef>
              <c:f>Pivot!$D$18</c:f>
              <c:strCache>
                <c:ptCount val="1"/>
                <c:pt idx="0">
                  <c:v>Equipment Availability %</c:v>
                </c:pt>
              </c:strCache>
            </c:strRef>
          </c:tx>
          <c:spPr>
            <a:ln w="28575" cap="rnd">
              <a:solidFill>
                <a:srgbClr val="00B0F0"/>
              </a:solidFill>
              <a:round/>
            </a:ln>
            <a:effectLst/>
          </c:spPr>
          <c:marker>
            <c:symbol val="square"/>
            <c:size val="5"/>
            <c:spPr>
              <a:solidFill>
                <a:srgbClr val="006600">
                  <a:alpha val="98000"/>
                </a:srgbClr>
              </a:solidFill>
              <a:ln w="9525">
                <a:solidFill>
                  <a:schemeClr val="accent3"/>
                </a:solidFill>
              </a:ln>
              <a:effectLst/>
            </c:spPr>
          </c:marker>
          <c:dLbls>
            <c:dLbl>
              <c:idx val="1"/>
              <c:layout>
                <c:manualLayout>
                  <c:x val="-4.6715026109532855E-2"/>
                  <c:y val="-8.3875568845054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65-412F-B191-54FC6165EB39}"/>
                </c:ext>
              </c:extLst>
            </c:dLbl>
            <c:dLbl>
              <c:idx val="2"/>
              <c:layout>
                <c:manualLayout>
                  <c:x val="-6.7426523110442838E-2"/>
                  <c:y val="6.383382534553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65-412F-B191-54FC6165EB39}"/>
                </c:ext>
              </c:extLst>
            </c:dLbl>
            <c:dLbl>
              <c:idx val="4"/>
              <c:layout>
                <c:manualLayout>
                  <c:x val="-5.9141924310078836E-2"/>
                  <c:y val="7.0547888717835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65-412F-B191-54FC6165EB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Pivot!$D$19:$D$30</c:f>
              <c:numCache>
                <c:formatCode>0.00%</c:formatCode>
                <c:ptCount val="12"/>
                <c:pt idx="0">
                  <c:v>0.93310483870967742</c:v>
                </c:pt>
                <c:pt idx="1">
                  <c:v>0.9322413793103449</c:v>
                </c:pt>
                <c:pt idx="2">
                  <c:v>0.92267473118279575</c:v>
                </c:pt>
                <c:pt idx="3">
                  <c:v>0.93530555555555561</c:v>
                </c:pt>
                <c:pt idx="4">
                  <c:v>0.92466397849462367</c:v>
                </c:pt>
                <c:pt idx="5">
                  <c:v>0.92773611111111109</c:v>
                </c:pt>
                <c:pt idx="6">
                  <c:v>0.93270161290322573</c:v>
                </c:pt>
                <c:pt idx="7">
                  <c:v>0.93653225806451612</c:v>
                </c:pt>
                <c:pt idx="8">
                  <c:v>0.93006944444444439</c:v>
                </c:pt>
                <c:pt idx="9">
                  <c:v>0.92946236559139783</c:v>
                </c:pt>
                <c:pt idx="10">
                  <c:v>0.93195833333333333</c:v>
                </c:pt>
                <c:pt idx="11">
                  <c:v>0.92556944444444444</c:v>
                </c:pt>
              </c:numCache>
            </c:numRef>
          </c:val>
          <c:smooth val="0"/>
          <c:extLst>
            <c:ext xmlns:c16="http://schemas.microsoft.com/office/drawing/2014/chart" uri="{C3380CC4-5D6E-409C-BE32-E72D297353CC}">
              <c16:uniqueId val="{00000003-FE65-412F-B191-54FC6165EB39}"/>
            </c:ext>
          </c:extLst>
        </c:ser>
        <c:dLbls>
          <c:dLblPos val="t"/>
          <c:showLegendKey val="0"/>
          <c:showVal val="1"/>
          <c:showCatName val="0"/>
          <c:showSerName val="0"/>
          <c:showPercent val="0"/>
          <c:showBubbleSize val="0"/>
        </c:dLbls>
        <c:marker val="1"/>
        <c:smooth val="0"/>
        <c:axId val="1795890735"/>
        <c:axId val="1795890255"/>
        <c:extLst>
          <c:ext xmlns:c15="http://schemas.microsoft.com/office/drawing/2012/chart" uri="{02D57815-91ED-43cb-92C2-25804820EDAC}">
            <c15:filteredLineSeries>
              <c15:ser>
                <c:idx val="0"/>
                <c:order val="0"/>
                <c:tx>
                  <c:strRef>
                    <c:extLst>
                      <c:ext uri="{02D57815-91ED-43cb-92C2-25804820EDAC}">
                        <c15:formulaRef>
                          <c15:sqref>Pivot!$B$18</c15:sqref>
                        </c15:formulaRef>
                      </c:ext>
                    </c:extLst>
                    <c:strCache>
                      <c:ptCount val="1"/>
                      <c:pt idx="0">
                        <c:v>Planned Production Hour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Pivot!$B$19:$B$30</c15:sqref>
                        </c15:formulaRef>
                      </c:ext>
                    </c:extLst>
                    <c:numCache>
                      <c:formatCode>General</c:formatCode>
                      <c:ptCount val="12"/>
                      <c:pt idx="0">
                        <c:v>744</c:v>
                      </c:pt>
                      <c:pt idx="1">
                        <c:v>696</c:v>
                      </c:pt>
                      <c:pt idx="2">
                        <c:v>744</c:v>
                      </c:pt>
                      <c:pt idx="3">
                        <c:v>720</c:v>
                      </c:pt>
                      <c:pt idx="4">
                        <c:v>744</c:v>
                      </c:pt>
                      <c:pt idx="5">
                        <c:v>720</c:v>
                      </c:pt>
                      <c:pt idx="6">
                        <c:v>744</c:v>
                      </c:pt>
                      <c:pt idx="7">
                        <c:v>744</c:v>
                      </c:pt>
                      <c:pt idx="8">
                        <c:v>720</c:v>
                      </c:pt>
                      <c:pt idx="9">
                        <c:v>744</c:v>
                      </c:pt>
                      <c:pt idx="10">
                        <c:v>720</c:v>
                      </c:pt>
                      <c:pt idx="11">
                        <c:v>720</c:v>
                      </c:pt>
                    </c:numCache>
                  </c:numRef>
                </c:val>
                <c:smooth val="0"/>
                <c:extLst>
                  <c:ext xmlns:c16="http://schemas.microsoft.com/office/drawing/2014/chart" uri="{C3380CC4-5D6E-409C-BE32-E72D297353CC}">
                    <c16:uniqueId val="{00000004-FE65-412F-B191-54FC6165EB3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Pivot!$C$18</c15:sqref>
                        </c15:formulaRef>
                      </c:ext>
                    </c:extLst>
                    <c:strCache>
                      <c:ptCount val="1"/>
                      <c:pt idx="0">
                        <c:v>Downtime Hour</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Pivot!$C$19:$C$30</c15:sqref>
                        </c15:formulaRef>
                      </c:ext>
                    </c:extLst>
                    <c:numCache>
                      <c:formatCode>General</c:formatCode>
                      <c:ptCount val="12"/>
                      <c:pt idx="0">
                        <c:v>49.769999999999982</c:v>
                      </c:pt>
                      <c:pt idx="1">
                        <c:v>47.16</c:v>
                      </c:pt>
                      <c:pt idx="2">
                        <c:v>57.530000000000008</c:v>
                      </c:pt>
                      <c:pt idx="3">
                        <c:v>46.579999999999984</c:v>
                      </c:pt>
                      <c:pt idx="4">
                        <c:v>56.05</c:v>
                      </c:pt>
                      <c:pt idx="5">
                        <c:v>52.030000000000008</c:v>
                      </c:pt>
                      <c:pt idx="6">
                        <c:v>50.07</c:v>
                      </c:pt>
                      <c:pt idx="7">
                        <c:v>47.219999999999992</c:v>
                      </c:pt>
                      <c:pt idx="8">
                        <c:v>50.349999999999994</c:v>
                      </c:pt>
                      <c:pt idx="9">
                        <c:v>52.47999999999999</c:v>
                      </c:pt>
                      <c:pt idx="10">
                        <c:v>48.990000000000009</c:v>
                      </c:pt>
                      <c:pt idx="11">
                        <c:v>53.590000000000025</c:v>
                      </c:pt>
                    </c:numCache>
                  </c:numRef>
                </c:val>
                <c:smooth val="0"/>
                <c:extLst xmlns:c15="http://schemas.microsoft.com/office/drawing/2012/chart">
                  <c:ext xmlns:c16="http://schemas.microsoft.com/office/drawing/2014/chart" uri="{C3380CC4-5D6E-409C-BE32-E72D297353CC}">
                    <c16:uniqueId val="{00000005-FE65-412F-B191-54FC6165EB39}"/>
                  </c:ext>
                </c:extLst>
              </c15:ser>
            </c15:filteredLineSeries>
          </c:ext>
        </c:extLst>
      </c:line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0.00%"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a:t>Quality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lineChart>
        <c:grouping val="standard"/>
        <c:varyColors val="0"/>
        <c:ser>
          <c:idx val="2"/>
          <c:order val="2"/>
          <c:tx>
            <c:strRef>
              <c:f>Pivot!$D$18</c:f>
              <c:strCache>
                <c:ptCount val="1"/>
                <c:pt idx="0">
                  <c:v>Equipment Availability %</c:v>
                </c:pt>
              </c:strCache>
            </c:strRef>
          </c:tx>
          <c:spPr>
            <a:ln w="28575" cap="rnd">
              <a:solidFill>
                <a:srgbClr val="00B0F0"/>
              </a:solidFill>
              <a:round/>
            </a:ln>
            <a:effectLst/>
          </c:spPr>
          <c:marker>
            <c:symbol val="square"/>
            <c:size val="5"/>
            <c:spPr>
              <a:solidFill>
                <a:srgbClr val="006600">
                  <a:alpha val="98000"/>
                </a:srgbClr>
              </a:solidFill>
              <a:ln w="9525">
                <a:solidFill>
                  <a:schemeClr val="accent3"/>
                </a:solidFill>
              </a:ln>
              <a:effectLst/>
            </c:spPr>
          </c:marker>
          <c:dLbls>
            <c:dLbl>
              <c:idx val="1"/>
              <c:layout>
                <c:manualLayout>
                  <c:x val="-4.6715026109532855E-2"/>
                  <c:y val="-8.3875568845054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9C-404A-B995-116CB67E5130}"/>
                </c:ext>
              </c:extLst>
            </c:dLbl>
            <c:dLbl>
              <c:idx val="2"/>
              <c:layout>
                <c:manualLayout>
                  <c:x val="-6.7426523110442838E-2"/>
                  <c:y val="6.383382534553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9C-404A-B995-116CB67E5130}"/>
                </c:ext>
              </c:extLst>
            </c:dLbl>
            <c:dLbl>
              <c:idx val="4"/>
              <c:layout>
                <c:manualLayout>
                  <c:x val="-5.9141924310078836E-2"/>
                  <c:y val="7.0547888717835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9C-404A-B995-116CB67E51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Pivot!$D$19:$D$30</c:f>
              <c:numCache>
                <c:formatCode>0.00%</c:formatCode>
                <c:ptCount val="12"/>
                <c:pt idx="0">
                  <c:v>0.93310483870967742</c:v>
                </c:pt>
                <c:pt idx="1">
                  <c:v>0.9322413793103449</c:v>
                </c:pt>
                <c:pt idx="2">
                  <c:v>0.92267473118279575</c:v>
                </c:pt>
                <c:pt idx="3">
                  <c:v>0.93530555555555561</c:v>
                </c:pt>
                <c:pt idx="4">
                  <c:v>0.92466397849462367</c:v>
                </c:pt>
                <c:pt idx="5">
                  <c:v>0.92773611111111109</c:v>
                </c:pt>
                <c:pt idx="6">
                  <c:v>0.93270161290322573</c:v>
                </c:pt>
                <c:pt idx="7">
                  <c:v>0.93653225806451612</c:v>
                </c:pt>
                <c:pt idx="8">
                  <c:v>0.93006944444444439</c:v>
                </c:pt>
                <c:pt idx="9">
                  <c:v>0.92946236559139783</c:v>
                </c:pt>
                <c:pt idx="10">
                  <c:v>0.93195833333333333</c:v>
                </c:pt>
                <c:pt idx="11">
                  <c:v>0.92556944444444444</c:v>
                </c:pt>
              </c:numCache>
            </c:numRef>
          </c:val>
          <c:smooth val="0"/>
          <c:extLst>
            <c:ext xmlns:c16="http://schemas.microsoft.com/office/drawing/2014/chart" uri="{C3380CC4-5D6E-409C-BE32-E72D297353CC}">
              <c16:uniqueId val="{00000003-FC9C-404A-B995-116CB67E5130}"/>
            </c:ext>
          </c:extLst>
        </c:ser>
        <c:dLbls>
          <c:dLblPos val="t"/>
          <c:showLegendKey val="0"/>
          <c:showVal val="1"/>
          <c:showCatName val="0"/>
          <c:showSerName val="0"/>
          <c:showPercent val="0"/>
          <c:showBubbleSize val="0"/>
        </c:dLbls>
        <c:marker val="1"/>
        <c:smooth val="0"/>
        <c:axId val="1795890735"/>
        <c:axId val="1795890255"/>
        <c:extLst>
          <c:ext xmlns:c15="http://schemas.microsoft.com/office/drawing/2012/chart" uri="{02D57815-91ED-43cb-92C2-25804820EDAC}">
            <c15:filteredLineSeries>
              <c15:ser>
                <c:idx val="0"/>
                <c:order val="0"/>
                <c:tx>
                  <c:strRef>
                    <c:extLst>
                      <c:ext uri="{02D57815-91ED-43cb-92C2-25804820EDAC}">
                        <c15:formulaRef>
                          <c15:sqref>Pivot!$B$18</c15:sqref>
                        </c15:formulaRef>
                      </c:ext>
                    </c:extLst>
                    <c:strCache>
                      <c:ptCount val="1"/>
                      <c:pt idx="0">
                        <c:v>Planned Production Hour</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Pivot!$B$19:$B$30</c15:sqref>
                        </c15:formulaRef>
                      </c:ext>
                    </c:extLst>
                    <c:numCache>
                      <c:formatCode>General</c:formatCode>
                      <c:ptCount val="12"/>
                      <c:pt idx="0">
                        <c:v>744</c:v>
                      </c:pt>
                      <c:pt idx="1">
                        <c:v>696</c:v>
                      </c:pt>
                      <c:pt idx="2">
                        <c:v>744</c:v>
                      </c:pt>
                      <c:pt idx="3">
                        <c:v>720</c:v>
                      </c:pt>
                      <c:pt idx="4">
                        <c:v>744</c:v>
                      </c:pt>
                      <c:pt idx="5">
                        <c:v>720</c:v>
                      </c:pt>
                      <c:pt idx="6">
                        <c:v>744</c:v>
                      </c:pt>
                      <c:pt idx="7">
                        <c:v>744</c:v>
                      </c:pt>
                      <c:pt idx="8">
                        <c:v>720</c:v>
                      </c:pt>
                      <c:pt idx="9">
                        <c:v>744</c:v>
                      </c:pt>
                      <c:pt idx="10">
                        <c:v>720</c:v>
                      </c:pt>
                      <c:pt idx="11">
                        <c:v>720</c:v>
                      </c:pt>
                    </c:numCache>
                  </c:numRef>
                </c:val>
                <c:smooth val="0"/>
                <c:extLst>
                  <c:ext xmlns:c16="http://schemas.microsoft.com/office/drawing/2014/chart" uri="{C3380CC4-5D6E-409C-BE32-E72D297353CC}">
                    <c16:uniqueId val="{00000004-FC9C-404A-B995-116CB67E513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Pivot!$C$18</c15:sqref>
                        </c15:formulaRef>
                      </c:ext>
                    </c:extLst>
                    <c:strCache>
                      <c:ptCount val="1"/>
                      <c:pt idx="0">
                        <c:v>Downtime Hour</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Pivot!$C$19:$C$30</c15:sqref>
                        </c15:formulaRef>
                      </c:ext>
                    </c:extLst>
                    <c:numCache>
                      <c:formatCode>General</c:formatCode>
                      <c:ptCount val="12"/>
                      <c:pt idx="0">
                        <c:v>49.769999999999982</c:v>
                      </c:pt>
                      <c:pt idx="1">
                        <c:v>47.16</c:v>
                      </c:pt>
                      <c:pt idx="2">
                        <c:v>57.530000000000008</c:v>
                      </c:pt>
                      <c:pt idx="3">
                        <c:v>46.579999999999984</c:v>
                      </c:pt>
                      <c:pt idx="4">
                        <c:v>56.05</c:v>
                      </c:pt>
                      <c:pt idx="5">
                        <c:v>52.030000000000008</c:v>
                      </c:pt>
                      <c:pt idx="6">
                        <c:v>50.07</c:v>
                      </c:pt>
                      <c:pt idx="7">
                        <c:v>47.219999999999992</c:v>
                      </c:pt>
                      <c:pt idx="8">
                        <c:v>50.349999999999994</c:v>
                      </c:pt>
                      <c:pt idx="9">
                        <c:v>52.47999999999999</c:v>
                      </c:pt>
                      <c:pt idx="10">
                        <c:v>48.990000000000009</c:v>
                      </c:pt>
                      <c:pt idx="11">
                        <c:v>53.590000000000025</c:v>
                      </c:pt>
                    </c:numCache>
                  </c:numRef>
                </c:val>
                <c:smooth val="0"/>
                <c:extLst xmlns:c15="http://schemas.microsoft.com/office/drawing/2012/chart">
                  <c:ext xmlns:c16="http://schemas.microsoft.com/office/drawing/2014/chart" uri="{C3380CC4-5D6E-409C-BE32-E72D297353CC}">
                    <c16:uniqueId val="{00000005-FC9C-404A-B995-116CB67E5130}"/>
                  </c:ext>
                </c:extLst>
              </c15:ser>
            </c15:filteredLineSeries>
          </c:ext>
        </c:extLst>
      </c:line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0.00%"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tx1">
                    <a:lumMod val="65000"/>
                    <a:lumOff val="35000"/>
                  </a:schemeClr>
                </a:solidFill>
                <a:latin typeface="Amasis MT Pro Black" panose="02040A04050005020304" pitchFamily="18" charset="0"/>
                <a:ea typeface="+mn-ea"/>
                <a:cs typeface="+mn-cs"/>
              </a:defRPr>
            </a:pPr>
            <a:r>
              <a:rPr lang="en-US" sz="3200" b="0" i="0" u="none" strike="noStrike" kern="1200" spc="0" baseline="0">
                <a:solidFill>
                  <a:schemeClr val="tx1">
                    <a:lumMod val="65000"/>
                    <a:lumOff val="35000"/>
                  </a:schemeClr>
                </a:solidFill>
                <a:latin typeface="Amasis MT Pro Black" panose="02040A04050005020304" pitchFamily="18" charset="0"/>
              </a:rPr>
              <a:t>Overall Equipment Effectiveness</a:t>
            </a:r>
            <a:endParaRPr lang="en-US" sz="3200"/>
          </a:p>
        </c:rich>
      </c:tx>
      <c:overlay val="0"/>
      <c:spPr>
        <a:noFill/>
        <a:ln>
          <a:noFill/>
        </a:ln>
        <a:effectLst/>
      </c:spPr>
      <c:txPr>
        <a:bodyPr rot="0" spcFirstLastPara="1" vertOverflow="ellipsis" vert="horz" wrap="square" anchor="ctr" anchorCtr="1"/>
        <a:lstStyle/>
        <a:p>
          <a:pPr>
            <a:defRPr sz="3200" b="0" i="0" u="none" strike="noStrike" kern="1200" spc="0" baseline="0">
              <a:solidFill>
                <a:schemeClr val="tx1">
                  <a:lumMod val="65000"/>
                  <a:lumOff val="35000"/>
                </a:schemeClr>
              </a:solidFill>
              <a:latin typeface="Amasis MT Pro Black" panose="02040A04050005020304" pitchFamily="18" charset="0"/>
              <a:ea typeface="+mn-ea"/>
              <a:cs typeface="+mn-cs"/>
            </a:defRPr>
          </a:pPr>
          <a:endParaRPr lang="en-US"/>
        </a:p>
      </c:txPr>
    </c:title>
    <c:autoTitleDeleted val="0"/>
    <c:plotArea>
      <c:layout/>
      <c:barChart>
        <c:barDir val="col"/>
        <c:grouping val="clustered"/>
        <c:varyColors val="0"/>
        <c:ser>
          <c:idx val="2"/>
          <c:order val="2"/>
          <c:tx>
            <c:strRef>
              <c:f>Pivot!$D$18</c:f>
              <c:strCache>
                <c:ptCount val="1"/>
                <c:pt idx="0">
                  <c:v>Equipment Availability %</c:v>
                </c:pt>
              </c:strCache>
            </c:strRef>
          </c:tx>
          <c:spPr>
            <a:solidFill>
              <a:schemeClr val="accent3"/>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42CB-48A1-86B5-EEE69195728E}"/>
              </c:ext>
            </c:extLst>
          </c:dPt>
          <c:dPt>
            <c:idx val="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0-42CB-48A1-86B5-EEE69195728E}"/>
              </c:ext>
            </c:extLst>
          </c:dPt>
          <c:dPt>
            <c:idx val="2"/>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42CB-48A1-86B5-EEE69195728E}"/>
              </c:ext>
            </c:extLst>
          </c:dPt>
          <c:dPt>
            <c:idx val="3"/>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7-42CB-48A1-86B5-EEE69195728E}"/>
              </c:ext>
            </c:extLst>
          </c:dPt>
          <c:dPt>
            <c:idx val="4"/>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42CB-48A1-86B5-EEE69195728E}"/>
              </c:ext>
            </c:extLst>
          </c:dPt>
          <c:dPt>
            <c:idx val="5"/>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6-42CB-48A1-86B5-EEE69195728E}"/>
              </c:ext>
            </c:extLst>
          </c:dPt>
          <c:dPt>
            <c:idx val="6"/>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0-42CB-48A1-86B5-EEE69195728E}"/>
              </c:ext>
            </c:extLst>
          </c:dPt>
          <c:dPt>
            <c:idx val="7"/>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5-42CB-48A1-86B5-EEE69195728E}"/>
              </c:ext>
            </c:extLst>
          </c:dPt>
          <c:dPt>
            <c:idx val="8"/>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42CB-48A1-86B5-EEE69195728E}"/>
              </c:ext>
            </c:extLst>
          </c:dPt>
          <c:dPt>
            <c:idx val="9"/>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4-42CB-48A1-86B5-EEE69195728E}"/>
              </c:ext>
            </c:extLst>
          </c:dPt>
          <c:dPt>
            <c:idx val="10"/>
            <c:invertIfNegative val="0"/>
            <c:bubble3D val="0"/>
            <c:spPr>
              <a:solidFill>
                <a:srgbClr val="00B0F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2-42CB-48A1-86B5-EEE69195728E}"/>
              </c:ext>
            </c:extLst>
          </c:dPt>
          <c:dPt>
            <c:idx val="11"/>
            <c:invertIfNegative val="0"/>
            <c:bubble3D val="0"/>
            <c:spPr>
              <a:solidFill>
                <a:srgbClr val="006600"/>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42CB-48A1-86B5-EEE69195728E}"/>
              </c:ext>
            </c:extLst>
          </c:dPt>
          <c:dLbls>
            <c:spPr>
              <a:noFill/>
              <a:ln>
                <a:noFill/>
              </a:ln>
              <a:effectLst/>
            </c:spPr>
            <c:txPr>
              <a:bodyPr rot="-5400000" spcFirstLastPara="1" vertOverflow="ellipsis" wrap="square" lIns="38100" tIns="19050" rIns="38100" bIns="19050" anchor="ctr" anchorCtr="0">
                <a:spAutoFit/>
              </a:bodyPr>
              <a:lstStyle/>
              <a:p>
                <a:pPr algn="ctr">
                  <a:defRPr sz="1200" b="0" i="0" u="none" strike="noStrike" kern="1200" baseline="0">
                    <a:solidFill>
                      <a:schemeClr val="bg1"/>
                    </a:solidFill>
                    <a:latin typeface="Amasis MT Pro Black" panose="02040A04050005020304" pitchFamily="18"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Pivot!$A$19:$A$30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Pivot!$D$19:$D$30</c:f>
              <c:numCache>
                <c:formatCode>0.00%</c:formatCode>
                <c:ptCount val="12"/>
                <c:pt idx="0">
                  <c:v>0.93310483870967742</c:v>
                </c:pt>
                <c:pt idx="1">
                  <c:v>0.9322413793103449</c:v>
                </c:pt>
                <c:pt idx="2">
                  <c:v>0.92267473118279575</c:v>
                </c:pt>
                <c:pt idx="3">
                  <c:v>0.93530555555555561</c:v>
                </c:pt>
                <c:pt idx="4">
                  <c:v>0.92466397849462367</c:v>
                </c:pt>
                <c:pt idx="5">
                  <c:v>0.92773611111111109</c:v>
                </c:pt>
                <c:pt idx="6">
                  <c:v>0.93270161290322573</c:v>
                </c:pt>
                <c:pt idx="7">
                  <c:v>0.93653225806451612</c:v>
                </c:pt>
                <c:pt idx="8">
                  <c:v>0.93006944444444439</c:v>
                </c:pt>
                <c:pt idx="9">
                  <c:v>0.92946236559139783</c:v>
                </c:pt>
                <c:pt idx="10">
                  <c:v>0.93195833333333333</c:v>
                </c:pt>
                <c:pt idx="11">
                  <c:v>0.92556944444444444</c:v>
                </c:pt>
              </c:numCache>
            </c:numRef>
          </c:val>
          <c:extLst>
            <c:ext xmlns:c16="http://schemas.microsoft.com/office/drawing/2014/chart" uri="{C3380CC4-5D6E-409C-BE32-E72D297353CC}">
              <c16:uniqueId val="{00000003-42CB-48A1-86B5-EEE69195728E}"/>
            </c:ext>
          </c:extLst>
        </c:ser>
        <c:dLbls>
          <c:showLegendKey val="0"/>
          <c:showVal val="1"/>
          <c:showCatName val="0"/>
          <c:showSerName val="0"/>
          <c:showPercent val="0"/>
          <c:showBubbleSize val="0"/>
        </c:dLbls>
        <c:gapWidth val="53"/>
        <c:overlap val="-100"/>
        <c:axId val="1795890735"/>
        <c:axId val="1795890255"/>
        <c:extLst>
          <c:ext xmlns:c15="http://schemas.microsoft.com/office/drawing/2012/chart" uri="{02D57815-91ED-43cb-92C2-25804820EDAC}">
            <c15:filteredBarSeries>
              <c15:ser>
                <c:idx val="0"/>
                <c:order val="0"/>
                <c:tx>
                  <c:strRef>
                    <c:extLst>
                      <c:ext uri="{02D57815-91ED-43cb-92C2-25804820EDAC}">
                        <c15:formulaRef>
                          <c15:sqref>Pivot!$B$18</c15:sqref>
                        </c15:formulaRef>
                      </c:ext>
                    </c:extLst>
                    <c:strCache>
                      <c:ptCount val="1"/>
                      <c:pt idx="0">
                        <c:v>Planned Production Hour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Pivot!$B$19:$B$30</c15:sqref>
                        </c15:formulaRef>
                      </c:ext>
                    </c:extLst>
                    <c:numCache>
                      <c:formatCode>General</c:formatCode>
                      <c:ptCount val="12"/>
                      <c:pt idx="0">
                        <c:v>744</c:v>
                      </c:pt>
                      <c:pt idx="1">
                        <c:v>696</c:v>
                      </c:pt>
                      <c:pt idx="2">
                        <c:v>744</c:v>
                      </c:pt>
                      <c:pt idx="3">
                        <c:v>720</c:v>
                      </c:pt>
                      <c:pt idx="4">
                        <c:v>744</c:v>
                      </c:pt>
                      <c:pt idx="5">
                        <c:v>720</c:v>
                      </c:pt>
                      <c:pt idx="6">
                        <c:v>744</c:v>
                      </c:pt>
                      <c:pt idx="7">
                        <c:v>744</c:v>
                      </c:pt>
                      <c:pt idx="8">
                        <c:v>720</c:v>
                      </c:pt>
                      <c:pt idx="9">
                        <c:v>744</c:v>
                      </c:pt>
                      <c:pt idx="10">
                        <c:v>720</c:v>
                      </c:pt>
                      <c:pt idx="11">
                        <c:v>720</c:v>
                      </c:pt>
                    </c:numCache>
                  </c:numRef>
                </c:val>
                <c:extLst>
                  <c:ext xmlns:c16="http://schemas.microsoft.com/office/drawing/2014/chart" uri="{C3380CC4-5D6E-409C-BE32-E72D297353CC}">
                    <c16:uniqueId val="{00000004-42CB-48A1-86B5-EEE69195728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Pivot!$C$18</c15:sqref>
                        </c15:formulaRef>
                      </c:ext>
                    </c:extLst>
                    <c:strCache>
                      <c:ptCount val="1"/>
                      <c:pt idx="0">
                        <c:v>Downtime Hour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Pivot!$A$19:$A$30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Pivot!$C$19:$C$30</c15:sqref>
                        </c15:formulaRef>
                      </c:ext>
                    </c:extLst>
                    <c:numCache>
                      <c:formatCode>General</c:formatCode>
                      <c:ptCount val="12"/>
                      <c:pt idx="0">
                        <c:v>49.769999999999982</c:v>
                      </c:pt>
                      <c:pt idx="1">
                        <c:v>47.16</c:v>
                      </c:pt>
                      <c:pt idx="2">
                        <c:v>57.530000000000008</c:v>
                      </c:pt>
                      <c:pt idx="3">
                        <c:v>46.579999999999984</c:v>
                      </c:pt>
                      <c:pt idx="4">
                        <c:v>56.05</c:v>
                      </c:pt>
                      <c:pt idx="5">
                        <c:v>52.030000000000008</c:v>
                      </c:pt>
                      <c:pt idx="6">
                        <c:v>50.07</c:v>
                      </c:pt>
                      <c:pt idx="7">
                        <c:v>47.219999999999992</c:v>
                      </c:pt>
                      <c:pt idx="8">
                        <c:v>50.349999999999994</c:v>
                      </c:pt>
                      <c:pt idx="9">
                        <c:v>52.47999999999999</c:v>
                      </c:pt>
                      <c:pt idx="10">
                        <c:v>48.990000000000009</c:v>
                      </c:pt>
                      <c:pt idx="11">
                        <c:v>53.590000000000025</c:v>
                      </c:pt>
                    </c:numCache>
                  </c:numRef>
                </c:val>
                <c:extLst xmlns:c15="http://schemas.microsoft.com/office/drawing/2012/chart">
                  <c:ext xmlns:c16="http://schemas.microsoft.com/office/drawing/2014/chart" uri="{C3380CC4-5D6E-409C-BE32-E72D297353CC}">
                    <c16:uniqueId val="{00000005-42CB-48A1-86B5-EEE69195728E}"/>
                  </c:ext>
                </c:extLst>
              </c15:ser>
            </c15:filteredBarSeries>
          </c:ext>
        </c:extLst>
      </c:barChart>
      <c:catAx>
        <c:axId val="1795890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1795890255"/>
        <c:crosses val="autoZero"/>
        <c:auto val="1"/>
        <c:lblAlgn val="ctr"/>
        <c:lblOffset val="100"/>
        <c:noMultiLvlLbl val="0"/>
      </c:catAx>
      <c:valAx>
        <c:axId val="1795890255"/>
        <c:scaling>
          <c:orientation val="minMax"/>
        </c:scaling>
        <c:delete val="1"/>
        <c:axPos val="l"/>
        <c:numFmt formatCode="0.00%" sourceLinked="1"/>
        <c:majorTickMark val="none"/>
        <c:minorTickMark val="none"/>
        <c:tickLblPos val="nextTo"/>
        <c:crossAx val="17958907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Amasis MT Pro Black" panose="02040A04050005020304" pitchFamily="18" charset="0"/>
              <a:ea typeface="+mn-ea"/>
              <a:cs typeface="+mn-cs"/>
            </a:defRPr>
          </a:pPr>
          <a:endParaRPr lang="en-US"/>
        </a:p>
      </c:txPr>
    </c:title>
    <c:autoTitleDeleted val="0"/>
    <c:plotArea>
      <c:layout/>
      <c:barChart>
        <c:barDir val="col"/>
        <c:grouping val="clustered"/>
        <c:varyColors val="0"/>
        <c:ser>
          <c:idx val="2"/>
          <c:order val="2"/>
          <c:tx>
            <c:strRef>
              <c:f>Pivot!$K$18</c:f>
              <c:strCache>
                <c:ptCount val="1"/>
                <c:pt idx="0">
                  <c:v>MTBF Hours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Pivot!$H$19:$H$30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Pivot!$K$19:$K$30</c:f>
              <c:numCache>
                <c:formatCode>0.0</c:formatCode>
                <c:ptCount val="12"/>
                <c:pt idx="0">
                  <c:v>23.141000000000002</c:v>
                </c:pt>
                <c:pt idx="1">
                  <c:v>27.035000000000007</c:v>
                </c:pt>
                <c:pt idx="2">
                  <c:v>20.190294117647056</c:v>
                </c:pt>
                <c:pt idx="3">
                  <c:v>16.835500000000007</c:v>
                </c:pt>
                <c:pt idx="4">
                  <c:v>27.518000000000008</c:v>
                </c:pt>
                <c:pt idx="5">
                  <c:v>27.83208333333333</c:v>
                </c:pt>
                <c:pt idx="6">
                  <c:v>23.131000000000007</c:v>
                </c:pt>
                <c:pt idx="7">
                  <c:v>27.871199999999995</c:v>
                </c:pt>
                <c:pt idx="8">
                  <c:v>20.926562499999999</c:v>
                </c:pt>
                <c:pt idx="9">
                  <c:v>26.596923076923083</c:v>
                </c:pt>
                <c:pt idx="10">
                  <c:v>23.964642857142852</c:v>
                </c:pt>
                <c:pt idx="11">
                  <c:v>20.825312500000003</c:v>
                </c:pt>
              </c:numCache>
            </c:numRef>
          </c:val>
          <c:extLst>
            <c:ext xmlns:c16="http://schemas.microsoft.com/office/drawing/2014/chart" uri="{C3380CC4-5D6E-409C-BE32-E72D297353CC}">
              <c16:uniqueId val="{00000000-6320-44A3-A628-5D663C2F9F36}"/>
            </c:ext>
          </c:extLst>
        </c:ser>
        <c:dLbls>
          <c:showLegendKey val="0"/>
          <c:showVal val="0"/>
          <c:showCatName val="0"/>
          <c:showSerName val="0"/>
          <c:showPercent val="0"/>
          <c:showBubbleSize val="0"/>
        </c:dLbls>
        <c:gapWidth val="50"/>
        <c:overlap val="-27"/>
        <c:axId val="807458976"/>
        <c:axId val="807447936"/>
        <c:extLst>
          <c:ext xmlns:c15="http://schemas.microsoft.com/office/drawing/2012/chart" uri="{02D57815-91ED-43cb-92C2-25804820EDAC}">
            <c15:filteredBarSeries>
              <c15:ser>
                <c:idx val="0"/>
                <c:order val="0"/>
                <c:tx>
                  <c:strRef>
                    <c:extLst>
                      <c:ext uri="{02D57815-91ED-43cb-92C2-25804820EDAC}">
                        <c15:formulaRef>
                          <c15:sqref>Pivot!$I$18</c15:sqref>
                        </c15:formulaRef>
                      </c:ext>
                    </c:extLst>
                    <c:strCache>
                      <c:ptCount val="1"/>
                      <c:pt idx="0">
                        <c:v>Operating Hours</c:v>
                      </c:pt>
                    </c:strCache>
                  </c:strRef>
                </c:tx>
                <c:spPr>
                  <a:solidFill>
                    <a:schemeClr val="accent1"/>
                  </a:solidFill>
                  <a:ln>
                    <a:noFill/>
                  </a:ln>
                  <a:effectLst/>
                </c:spPr>
                <c:invertIfNegative val="0"/>
                <c:cat>
                  <c:strRef>
                    <c:extLst>
                      <c:ext uri="{02D57815-91ED-43cb-92C2-25804820EDAC}">
                        <c15:formulaRef>
                          <c15:sqref>Pivot!$H$19:$H$30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Pivot!$I$19:$I$30</c15:sqref>
                        </c15:formulaRef>
                      </c:ext>
                    </c:extLst>
                    <c:numCache>
                      <c:formatCode>General</c:formatCode>
                      <c:ptCount val="12"/>
                      <c:pt idx="0">
                        <c:v>694.23</c:v>
                      </c:pt>
                      <c:pt idx="1">
                        <c:v>648.84000000000015</c:v>
                      </c:pt>
                      <c:pt idx="2">
                        <c:v>686.46999999999991</c:v>
                      </c:pt>
                      <c:pt idx="3">
                        <c:v>673.4200000000003</c:v>
                      </c:pt>
                      <c:pt idx="4">
                        <c:v>687.95000000000016</c:v>
                      </c:pt>
                      <c:pt idx="5">
                        <c:v>667.96999999999991</c:v>
                      </c:pt>
                      <c:pt idx="6">
                        <c:v>693.93000000000018</c:v>
                      </c:pt>
                      <c:pt idx="7">
                        <c:v>696.77999999999986</c:v>
                      </c:pt>
                      <c:pt idx="8">
                        <c:v>669.65</c:v>
                      </c:pt>
                      <c:pt idx="9">
                        <c:v>691.52000000000021</c:v>
                      </c:pt>
                      <c:pt idx="10">
                        <c:v>671.00999999999988</c:v>
                      </c:pt>
                      <c:pt idx="11">
                        <c:v>666.41000000000008</c:v>
                      </c:pt>
                    </c:numCache>
                  </c:numRef>
                </c:val>
                <c:extLst>
                  <c:ext xmlns:c16="http://schemas.microsoft.com/office/drawing/2014/chart" uri="{C3380CC4-5D6E-409C-BE32-E72D297353CC}">
                    <c16:uniqueId val="{00000001-6320-44A3-A628-5D663C2F9F3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Pivot!$J$18</c15:sqref>
                        </c15:formulaRef>
                      </c:ext>
                    </c:extLst>
                    <c:strCache>
                      <c:ptCount val="1"/>
                      <c:pt idx="0">
                        <c:v>No of Breakdowns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Pivot!$H$19:$H$30</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Pivot!$J$19:$J$30</c15:sqref>
                        </c15:formulaRef>
                      </c:ext>
                    </c:extLst>
                    <c:numCache>
                      <c:formatCode>General</c:formatCode>
                      <c:ptCount val="12"/>
                      <c:pt idx="0">
                        <c:v>30</c:v>
                      </c:pt>
                      <c:pt idx="1">
                        <c:v>24</c:v>
                      </c:pt>
                      <c:pt idx="2">
                        <c:v>34</c:v>
                      </c:pt>
                      <c:pt idx="3">
                        <c:v>40</c:v>
                      </c:pt>
                      <c:pt idx="4">
                        <c:v>25</c:v>
                      </c:pt>
                      <c:pt idx="5">
                        <c:v>24</c:v>
                      </c:pt>
                      <c:pt idx="6">
                        <c:v>30</c:v>
                      </c:pt>
                      <c:pt idx="7">
                        <c:v>25</c:v>
                      </c:pt>
                      <c:pt idx="8">
                        <c:v>32</c:v>
                      </c:pt>
                      <c:pt idx="9">
                        <c:v>26</c:v>
                      </c:pt>
                      <c:pt idx="10">
                        <c:v>28</c:v>
                      </c:pt>
                      <c:pt idx="11">
                        <c:v>32</c:v>
                      </c:pt>
                    </c:numCache>
                  </c:numRef>
                </c:val>
                <c:extLst xmlns:c15="http://schemas.microsoft.com/office/drawing/2012/chart">
                  <c:ext xmlns:c16="http://schemas.microsoft.com/office/drawing/2014/chart" uri="{C3380CC4-5D6E-409C-BE32-E72D297353CC}">
                    <c16:uniqueId val="{00000002-6320-44A3-A628-5D663C2F9F36}"/>
                  </c:ext>
                </c:extLst>
              </c15:ser>
            </c15:filteredBarSeries>
          </c:ext>
        </c:extLst>
      </c:barChart>
      <c:catAx>
        <c:axId val="8074589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50" b="0" i="0" u="none" strike="noStrike" kern="1200" baseline="0">
                <a:solidFill>
                  <a:schemeClr val="tx1">
                    <a:lumMod val="65000"/>
                    <a:lumOff val="35000"/>
                  </a:schemeClr>
                </a:solidFill>
                <a:latin typeface="Amasis MT Pro Black" panose="02040A04050005020304" pitchFamily="18" charset="0"/>
                <a:ea typeface="+mn-ea"/>
                <a:cs typeface="+mn-cs"/>
              </a:defRPr>
            </a:pPr>
            <a:endParaRPr lang="en-US"/>
          </a:p>
        </c:txPr>
        <c:crossAx val="807447936"/>
        <c:crosses val="autoZero"/>
        <c:auto val="1"/>
        <c:lblAlgn val="ctr"/>
        <c:lblOffset val="100"/>
        <c:noMultiLvlLbl val="0"/>
      </c:catAx>
      <c:valAx>
        <c:axId val="807447936"/>
        <c:scaling>
          <c:orientation val="minMax"/>
        </c:scaling>
        <c:delete val="1"/>
        <c:axPos val="l"/>
        <c:numFmt formatCode="0.0" sourceLinked="1"/>
        <c:majorTickMark val="out"/>
        <c:minorTickMark val="none"/>
        <c:tickLblPos val="nextTo"/>
        <c:crossAx val="807458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outerShdw blurRad="50800" dist="38100" dir="2700000" algn="tl" rotWithShape="0">
        <a:prstClr val="black">
          <a:alpha val="40000"/>
        </a:prstClr>
      </a:outerShdw>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175194</xdr:colOff>
      <xdr:row>64</xdr:row>
      <xdr:rowOff>85220</xdr:rowOff>
    </xdr:from>
    <xdr:to>
      <xdr:col>19</xdr:col>
      <xdr:colOff>537882</xdr:colOff>
      <xdr:row>92</xdr:row>
      <xdr:rowOff>143435</xdr:rowOff>
    </xdr:to>
    <xdr:sp macro="" textlink="">
      <xdr:nvSpPr>
        <xdr:cNvPr id="76" name="Rectangle: Rounded Corners 75">
          <a:extLst>
            <a:ext uri="{FF2B5EF4-FFF2-40B4-BE49-F238E27FC236}">
              <a16:creationId xmlns:a16="http://schemas.microsoft.com/office/drawing/2014/main" id="{A65BD810-0E49-43F3-991F-6566E136D266}"/>
            </a:ext>
          </a:extLst>
        </xdr:cNvPr>
        <xdr:cNvSpPr/>
      </xdr:nvSpPr>
      <xdr:spPr>
        <a:xfrm>
          <a:off x="784794" y="11560044"/>
          <a:ext cx="11335488" cy="5078450"/>
        </a:xfrm>
        <a:prstGeom prst="roundRect">
          <a:avLst>
            <a:gd name="adj" fmla="val 12698"/>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175515</xdr:colOff>
      <xdr:row>50</xdr:row>
      <xdr:rowOff>153626</xdr:rowOff>
    </xdr:from>
    <xdr:to>
      <xdr:col>19</xdr:col>
      <xdr:colOff>524227</xdr:colOff>
      <xdr:row>74</xdr:row>
      <xdr:rowOff>152400</xdr:rowOff>
    </xdr:to>
    <xdr:sp macro="" textlink="">
      <xdr:nvSpPr>
        <xdr:cNvPr id="75" name="Rectangle: Rounded Corners 74">
          <a:extLst>
            <a:ext uri="{FF2B5EF4-FFF2-40B4-BE49-F238E27FC236}">
              <a16:creationId xmlns:a16="http://schemas.microsoft.com/office/drawing/2014/main" id="{26815E67-3E27-4066-A933-D9C94ADE533C}"/>
            </a:ext>
          </a:extLst>
        </xdr:cNvPr>
        <xdr:cNvSpPr/>
      </xdr:nvSpPr>
      <xdr:spPr>
        <a:xfrm>
          <a:off x="785115" y="9118332"/>
          <a:ext cx="11321512" cy="4301833"/>
        </a:xfrm>
        <a:prstGeom prst="roundRect">
          <a:avLst>
            <a:gd name="adj" fmla="val 12698"/>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174190</xdr:colOff>
      <xdr:row>31</xdr:row>
      <xdr:rowOff>70435</xdr:rowOff>
    </xdr:from>
    <xdr:to>
      <xdr:col>19</xdr:col>
      <xdr:colOff>522902</xdr:colOff>
      <xdr:row>57</xdr:row>
      <xdr:rowOff>74340</xdr:rowOff>
    </xdr:to>
    <xdr:sp macro="" textlink="">
      <xdr:nvSpPr>
        <xdr:cNvPr id="73" name="Rectangle: Rounded Corners 72">
          <a:extLst>
            <a:ext uri="{FF2B5EF4-FFF2-40B4-BE49-F238E27FC236}">
              <a16:creationId xmlns:a16="http://schemas.microsoft.com/office/drawing/2014/main" id="{FAE4B6B2-C53C-437C-A929-E031E128A7B6}"/>
            </a:ext>
          </a:extLst>
        </xdr:cNvPr>
        <xdr:cNvSpPr/>
      </xdr:nvSpPr>
      <xdr:spPr>
        <a:xfrm>
          <a:off x="779882" y="5521666"/>
          <a:ext cx="11251174" cy="4575905"/>
        </a:xfrm>
        <a:prstGeom prst="roundRect">
          <a:avLst>
            <a:gd name="adj" fmla="val 12698"/>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123926</xdr:colOff>
      <xdr:row>16</xdr:row>
      <xdr:rowOff>102448</xdr:rowOff>
    </xdr:from>
    <xdr:to>
      <xdr:col>19</xdr:col>
      <xdr:colOff>536495</xdr:colOff>
      <xdr:row>38</xdr:row>
      <xdr:rowOff>8965</xdr:rowOff>
    </xdr:to>
    <xdr:sp macro="" textlink="">
      <xdr:nvSpPr>
        <xdr:cNvPr id="39" name="Rectangle: Rounded Corners 38">
          <a:extLst>
            <a:ext uri="{FF2B5EF4-FFF2-40B4-BE49-F238E27FC236}">
              <a16:creationId xmlns:a16="http://schemas.microsoft.com/office/drawing/2014/main" id="{80C42291-87CC-4974-8E29-AEDD8D17E9E7}"/>
            </a:ext>
          </a:extLst>
        </xdr:cNvPr>
        <xdr:cNvSpPr/>
      </xdr:nvSpPr>
      <xdr:spPr>
        <a:xfrm>
          <a:off x="1337960" y="2995465"/>
          <a:ext cx="10731857" cy="3884415"/>
        </a:xfrm>
        <a:prstGeom prst="roundRect">
          <a:avLst>
            <a:gd name="adj" fmla="val 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92017</xdr:colOff>
      <xdr:row>5</xdr:row>
      <xdr:rowOff>48666</xdr:rowOff>
    </xdr:from>
    <xdr:to>
      <xdr:col>19</xdr:col>
      <xdr:colOff>537884</xdr:colOff>
      <xdr:row>23</xdr:row>
      <xdr:rowOff>143435</xdr:rowOff>
    </xdr:to>
    <xdr:sp macro="" textlink="">
      <xdr:nvSpPr>
        <xdr:cNvPr id="31" name="Rectangle: Rounded Corners 30">
          <a:extLst>
            <a:ext uri="{FF2B5EF4-FFF2-40B4-BE49-F238E27FC236}">
              <a16:creationId xmlns:a16="http://schemas.microsoft.com/office/drawing/2014/main" id="{0DFFF30F-6605-46A3-89B6-9DC71E2A5B99}"/>
            </a:ext>
          </a:extLst>
        </xdr:cNvPr>
        <xdr:cNvSpPr/>
      </xdr:nvSpPr>
      <xdr:spPr>
        <a:xfrm>
          <a:off x="701617" y="945137"/>
          <a:ext cx="11418667" cy="3322063"/>
        </a:xfrm>
        <a:prstGeom prst="roundRect">
          <a:avLst>
            <a:gd name="adj" fmla="val 12698"/>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109945</xdr:colOff>
      <xdr:row>1</xdr:row>
      <xdr:rowOff>141514</xdr:rowOff>
    </xdr:from>
    <xdr:to>
      <xdr:col>19</xdr:col>
      <xdr:colOff>537882</xdr:colOff>
      <xdr:row>17</xdr:row>
      <xdr:rowOff>141516</xdr:rowOff>
    </xdr:to>
    <xdr:sp macro="" textlink="">
      <xdr:nvSpPr>
        <xdr:cNvPr id="27" name="Rectangle: Rounded Corners 26">
          <a:extLst>
            <a:ext uri="{FF2B5EF4-FFF2-40B4-BE49-F238E27FC236}">
              <a16:creationId xmlns:a16="http://schemas.microsoft.com/office/drawing/2014/main" id="{73542BBC-D5F8-4B0C-A976-3226E4F405C3}"/>
            </a:ext>
          </a:extLst>
        </xdr:cNvPr>
        <xdr:cNvSpPr/>
      </xdr:nvSpPr>
      <xdr:spPr>
        <a:xfrm>
          <a:off x="719545" y="320808"/>
          <a:ext cx="11400737" cy="2868708"/>
        </a:xfrm>
        <a:prstGeom prst="roundRect">
          <a:avLst>
            <a:gd name="adj" fmla="val 12698"/>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88175</xdr:colOff>
      <xdr:row>1</xdr:row>
      <xdr:rowOff>54427</xdr:rowOff>
    </xdr:from>
    <xdr:to>
      <xdr:col>3</xdr:col>
      <xdr:colOff>560615</xdr:colOff>
      <xdr:row>92</xdr:row>
      <xdr:rowOff>143435</xdr:rowOff>
    </xdr:to>
    <xdr:sp macro="" textlink="">
      <xdr:nvSpPr>
        <xdr:cNvPr id="14" name="Rectangle: Rounded Corners 13">
          <a:extLst>
            <a:ext uri="{FF2B5EF4-FFF2-40B4-BE49-F238E27FC236}">
              <a16:creationId xmlns:a16="http://schemas.microsoft.com/office/drawing/2014/main" id="{583D5598-1469-4036-8CFC-6A137CA7741F}"/>
            </a:ext>
          </a:extLst>
        </xdr:cNvPr>
        <xdr:cNvSpPr/>
      </xdr:nvSpPr>
      <xdr:spPr>
        <a:xfrm>
          <a:off x="697775" y="233721"/>
          <a:ext cx="1691640" cy="16404773"/>
        </a:xfrm>
        <a:prstGeom prst="roundRect">
          <a:avLst>
            <a:gd name="adj" fmla="val 21686"/>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243839</xdr:colOff>
      <xdr:row>1</xdr:row>
      <xdr:rowOff>30480</xdr:rowOff>
    </xdr:from>
    <xdr:to>
      <xdr:col>19</xdr:col>
      <xdr:colOff>546847</xdr:colOff>
      <xdr:row>5</xdr:row>
      <xdr:rowOff>160020</xdr:rowOff>
    </xdr:to>
    <xdr:sp macro="" textlink="">
      <xdr:nvSpPr>
        <xdr:cNvPr id="9" name="Rectangle: Rounded Corners 8">
          <a:extLst>
            <a:ext uri="{FF2B5EF4-FFF2-40B4-BE49-F238E27FC236}">
              <a16:creationId xmlns:a16="http://schemas.microsoft.com/office/drawing/2014/main" id="{255B999F-F1CE-49D7-807A-8A7CA2A43297}"/>
            </a:ext>
          </a:extLst>
        </xdr:cNvPr>
        <xdr:cNvSpPr/>
      </xdr:nvSpPr>
      <xdr:spPr>
        <a:xfrm>
          <a:off x="853439" y="209774"/>
          <a:ext cx="11275808" cy="846717"/>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62592</xdr:colOff>
      <xdr:row>0</xdr:row>
      <xdr:rowOff>40278</xdr:rowOff>
    </xdr:from>
    <xdr:to>
      <xdr:col>6</xdr:col>
      <xdr:colOff>537754</xdr:colOff>
      <xdr:row>6</xdr:row>
      <xdr:rowOff>162198</xdr:rowOff>
    </xdr:to>
    <xdr:grpSp>
      <xdr:nvGrpSpPr>
        <xdr:cNvPr id="6" name="Group 5">
          <a:extLst>
            <a:ext uri="{FF2B5EF4-FFF2-40B4-BE49-F238E27FC236}">
              <a16:creationId xmlns:a16="http://schemas.microsoft.com/office/drawing/2014/main" id="{940A6169-4CCC-94B9-3A5F-0DC88457D0F9}"/>
            </a:ext>
          </a:extLst>
        </xdr:cNvPr>
        <xdr:cNvGrpSpPr/>
      </xdr:nvGrpSpPr>
      <xdr:grpSpPr>
        <a:xfrm>
          <a:off x="2511878" y="40278"/>
          <a:ext cx="1699805" cy="1183277"/>
          <a:chOff x="685800" y="45720"/>
          <a:chExt cx="1691640" cy="1264920"/>
        </a:xfrm>
      </xdr:grpSpPr>
      <xdr:sp macro="" textlink="">
        <xdr:nvSpPr>
          <xdr:cNvPr id="2" name="Rectangle: Rounded Corners 1">
            <a:extLst>
              <a:ext uri="{FF2B5EF4-FFF2-40B4-BE49-F238E27FC236}">
                <a16:creationId xmlns:a16="http://schemas.microsoft.com/office/drawing/2014/main" id="{27D95671-B668-2512-7832-51A7F637DCBD}"/>
              </a:ext>
            </a:extLst>
          </xdr:cNvPr>
          <xdr:cNvSpPr/>
        </xdr:nvSpPr>
        <xdr:spPr>
          <a:xfrm>
            <a:off x="685800" y="220980"/>
            <a:ext cx="1691640" cy="891540"/>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4" name="Picture 3">
            <a:extLst>
              <a:ext uri="{FF2B5EF4-FFF2-40B4-BE49-F238E27FC236}">
                <a16:creationId xmlns:a16="http://schemas.microsoft.com/office/drawing/2014/main" id="{8D95D109-E748-ADD1-7C8E-A82460F52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640" y="45720"/>
            <a:ext cx="1219200" cy="1264920"/>
          </a:xfrm>
          <a:prstGeom prst="rect">
            <a:avLst/>
          </a:prstGeom>
        </xdr:spPr>
      </xdr:pic>
    </xdr:grpSp>
    <xdr:clientData/>
  </xdr:twoCellAnchor>
  <xdr:twoCellAnchor>
    <xdr:from>
      <xdr:col>5</xdr:col>
      <xdr:colOff>314597</xdr:colOff>
      <xdr:row>2</xdr:row>
      <xdr:rowOff>4354</xdr:rowOff>
    </xdr:from>
    <xdr:to>
      <xdr:col>21</xdr:col>
      <xdr:colOff>149198</xdr:colOff>
      <xdr:row>5</xdr:row>
      <xdr:rowOff>28847</xdr:rowOff>
    </xdr:to>
    <xdr:sp macro="" textlink="">
      <xdr:nvSpPr>
        <xdr:cNvPr id="10" name="TextBox 9">
          <a:extLst>
            <a:ext uri="{FF2B5EF4-FFF2-40B4-BE49-F238E27FC236}">
              <a16:creationId xmlns:a16="http://schemas.microsoft.com/office/drawing/2014/main" id="{90C7297E-2163-7C54-0E94-D7AB06B193EE}"/>
            </a:ext>
          </a:extLst>
        </xdr:cNvPr>
        <xdr:cNvSpPr txBox="1"/>
      </xdr:nvSpPr>
      <xdr:spPr>
        <a:xfrm>
          <a:off x="3376204" y="358140"/>
          <a:ext cx="9631744" cy="55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cap="all" baseline="0">
              <a:solidFill>
                <a:srgbClr val="006600"/>
              </a:solidFill>
              <a:latin typeface="Amasis MT Pro Black" panose="02040A04050005020304" pitchFamily="18" charset="0"/>
            </a:rPr>
            <a:t>maintenance KPI DASHBOARD</a:t>
          </a:r>
        </a:p>
      </xdr:txBody>
    </xdr:sp>
    <xdr:clientData/>
  </xdr:twoCellAnchor>
  <xdr:twoCellAnchor>
    <xdr:from>
      <xdr:col>13</xdr:col>
      <xdr:colOff>549322</xdr:colOff>
      <xdr:row>6</xdr:row>
      <xdr:rowOff>152401</xdr:rowOff>
    </xdr:from>
    <xdr:to>
      <xdr:col>17</xdr:col>
      <xdr:colOff>62008</xdr:colOff>
      <xdr:row>17</xdr:row>
      <xdr:rowOff>53789</xdr:rowOff>
    </xdr:to>
    <xdr:sp macro="" textlink="">
      <xdr:nvSpPr>
        <xdr:cNvPr id="11" name="Rectangle: Rounded Corners 10">
          <a:extLst>
            <a:ext uri="{FF2B5EF4-FFF2-40B4-BE49-F238E27FC236}">
              <a16:creationId xmlns:a16="http://schemas.microsoft.com/office/drawing/2014/main" id="{9CDF3F4C-327E-49CF-812B-6D5FE3DC75AF}"/>
            </a:ext>
          </a:extLst>
        </xdr:cNvPr>
        <xdr:cNvSpPr/>
      </xdr:nvSpPr>
      <xdr:spPr>
        <a:xfrm>
          <a:off x="8474122" y="1228166"/>
          <a:ext cx="1951086" cy="1873623"/>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362560</xdr:colOff>
      <xdr:row>7</xdr:row>
      <xdr:rowOff>35673</xdr:rowOff>
    </xdr:from>
    <xdr:to>
      <xdr:col>18</xdr:col>
      <xdr:colOff>248770</xdr:colOff>
      <xdr:row>17</xdr:row>
      <xdr:rowOff>10233</xdr:rowOff>
    </xdr:to>
    <xdr:graphicFrame macro="">
      <xdr:nvGraphicFramePr>
        <xdr:cNvPr id="16" name="Chart 15">
          <a:extLst>
            <a:ext uri="{FF2B5EF4-FFF2-40B4-BE49-F238E27FC236}">
              <a16:creationId xmlns:a16="http://schemas.microsoft.com/office/drawing/2014/main" id="{CBCCF76D-70C4-43F9-BBE0-3693E29F0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575215</xdr:colOff>
      <xdr:row>6</xdr:row>
      <xdr:rowOff>165528</xdr:rowOff>
    </xdr:from>
    <xdr:to>
      <xdr:col>8</xdr:col>
      <xdr:colOff>144140</xdr:colOff>
      <xdr:row>16</xdr:row>
      <xdr:rowOff>78460</xdr:rowOff>
    </xdr:to>
    <xdr:grpSp>
      <xdr:nvGrpSpPr>
        <xdr:cNvPr id="18" name="Group 17">
          <a:extLst>
            <a:ext uri="{FF2B5EF4-FFF2-40B4-BE49-F238E27FC236}">
              <a16:creationId xmlns:a16="http://schemas.microsoft.com/office/drawing/2014/main" id="{7F4E69EE-B2F8-4802-864A-E2E97E4F3BCA}"/>
            </a:ext>
          </a:extLst>
        </xdr:cNvPr>
        <xdr:cNvGrpSpPr/>
      </xdr:nvGrpSpPr>
      <xdr:grpSpPr>
        <a:xfrm>
          <a:off x="1799858" y="1226885"/>
          <a:ext cx="3242853" cy="1681861"/>
          <a:chOff x="1501140" y="1165860"/>
          <a:chExt cx="3390900" cy="1825517"/>
        </a:xfrm>
      </xdr:grpSpPr>
      <xdr:sp macro="" textlink="">
        <xdr:nvSpPr>
          <xdr:cNvPr id="19" name="Rectangle: Rounded Corners 18">
            <a:extLst>
              <a:ext uri="{FF2B5EF4-FFF2-40B4-BE49-F238E27FC236}">
                <a16:creationId xmlns:a16="http://schemas.microsoft.com/office/drawing/2014/main" id="{3E5E83FD-4EF9-9B94-0D10-7B4DD64B9B76}"/>
              </a:ext>
            </a:extLst>
          </xdr:cNvPr>
          <xdr:cNvSpPr/>
        </xdr:nvSpPr>
        <xdr:spPr>
          <a:xfrm>
            <a:off x="2263140" y="1165860"/>
            <a:ext cx="1866900" cy="1825517"/>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20" name="Chart 19">
            <a:extLst>
              <a:ext uri="{FF2B5EF4-FFF2-40B4-BE49-F238E27FC236}">
                <a16:creationId xmlns:a16="http://schemas.microsoft.com/office/drawing/2014/main" id="{F5304779-0E6D-83D4-15EC-608ED5D277D1}"/>
              </a:ext>
            </a:extLst>
          </xdr:cNvPr>
          <xdr:cNvGraphicFramePr>
            <a:graphicFrameLocks/>
          </xdr:cNvGraphicFramePr>
        </xdr:nvGraphicFramePr>
        <xdr:xfrm>
          <a:off x="1501140" y="1226820"/>
          <a:ext cx="3390900" cy="172212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6</xdr:col>
      <xdr:colOff>105401</xdr:colOff>
      <xdr:row>6</xdr:row>
      <xdr:rowOff>165528</xdr:rowOff>
    </xdr:from>
    <xdr:to>
      <xdr:col>11</xdr:col>
      <xdr:colOff>283926</xdr:colOff>
      <xdr:row>16</xdr:row>
      <xdr:rowOff>78461</xdr:rowOff>
    </xdr:to>
    <xdr:grpSp>
      <xdr:nvGrpSpPr>
        <xdr:cNvPr id="21" name="Group 20">
          <a:extLst>
            <a:ext uri="{FF2B5EF4-FFF2-40B4-BE49-F238E27FC236}">
              <a16:creationId xmlns:a16="http://schemas.microsoft.com/office/drawing/2014/main" id="{5656CC89-46CB-4E24-A58F-FECE30786C64}"/>
            </a:ext>
          </a:extLst>
        </xdr:cNvPr>
        <xdr:cNvGrpSpPr/>
      </xdr:nvGrpSpPr>
      <xdr:grpSpPr>
        <a:xfrm>
          <a:off x="3779330" y="1226885"/>
          <a:ext cx="3240132" cy="1681862"/>
          <a:chOff x="1501140" y="1165860"/>
          <a:chExt cx="3390900" cy="1825517"/>
        </a:xfrm>
      </xdr:grpSpPr>
      <xdr:sp macro="" textlink="">
        <xdr:nvSpPr>
          <xdr:cNvPr id="22" name="Rectangle: Rounded Corners 21">
            <a:extLst>
              <a:ext uri="{FF2B5EF4-FFF2-40B4-BE49-F238E27FC236}">
                <a16:creationId xmlns:a16="http://schemas.microsoft.com/office/drawing/2014/main" id="{7F567D12-FCD7-4424-8C3B-6505F9AAE2DD}"/>
              </a:ext>
            </a:extLst>
          </xdr:cNvPr>
          <xdr:cNvSpPr/>
        </xdr:nvSpPr>
        <xdr:spPr>
          <a:xfrm>
            <a:off x="2263140" y="1165860"/>
            <a:ext cx="1866900" cy="1825517"/>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23" name="Chart 22">
            <a:extLst>
              <a:ext uri="{FF2B5EF4-FFF2-40B4-BE49-F238E27FC236}">
                <a16:creationId xmlns:a16="http://schemas.microsoft.com/office/drawing/2014/main" id="{D5F2D4D0-11FA-0C67-B2F9-B71028E6E473}"/>
              </a:ext>
            </a:extLst>
          </xdr:cNvPr>
          <xdr:cNvGraphicFramePr>
            <a:graphicFrameLocks/>
          </xdr:cNvGraphicFramePr>
        </xdr:nvGraphicFramePr>
        <xdr:xfrm>
          <a:off x="1501140" y="1226820"/>
          <a:ext cx="3390900" cy="172212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10</xdr:col>
      <xdr:colOff>360649</xdr:colOff>
      <xdr:row>6</xdr:row>
      <xdr:rowOff>165528</xdr:rowOff>
    </xdr:from>
    <xdr:to>
      <xdr:col>13</xdr:col>
      <xdr:colOff>308250</xdr:colOff>
      <xdr:row>16</xdr:row>
      <xdr:rowOff>78460</xdr:rowOff>
    </xdr:to>
    <xdr:sp macro="" textlink="">
      <xdr:nvSpPr>
        <xdr:cNvPr id="25" name="Rectangle: Rounded Corners 24">
          <a:extLst>
            <a:ext uri="{FF2B5EF4-FFF2-40B4-BE49-F238E27FC236}">
              <a16:creationId xmlns:a16="http://schemas.microsoft.com/office/drawing/2014/main" id="{685EAE97-853F-CDDC-F9BE-552C021905ED}"/>
            </a:ext>
          </a:extLst>
        </xdr:cNvPr>
        <xdr:cNvSpPr/>
      </xdr:nvSpPr>
      <xdr:spPr>
        <a:xfrm>
          <a:off x="6456649" y="1241293"/>
          <a:ext cx="1776401" cy="1705873"/>
        </a:xfrm>
        <a:prstGeom prst="roundRect">
          <a:avLst>
            <a:gd name="adj" fmla="val 50000"/>
          </a:avLst>
        </a:prstGeom>
        <a:solidFill>
          <a:schemeClr val="bg1"/>
        </a:solidFill>
        <a:ln>
          <a:solidFill>
            <a:schemeClr val="bg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245187</xdr:colOff>
      <xdr:row>7</xdr:row>
      <xdr:rowOff>43199</xdr:rowOff>
    </xdr:from>
    <xdr:to>
      <xdr:col>14</xdr:col>
      <xdr:colOff>423712</xdr:colOff>
      <xdr:row>16</xdr:row>
      <xdr:rowOff>38805</xdr:rowOff>
    </xdr:to>
    <xdr:graphicFrame macro="">
      <xdr:nvGraphicFramePr>
        <xdr:cNvPr id="26" name="Chart 25">
          <a:extLst>
            <a:ext uri="{FF2B5EF4-FFF2-40B4-BE49-F238E27FC236}">
              <a16:creationId xmlns:a16="http://schemas.microsoft.com/office/drawing/2014/main" id="{3BFBBF27-2837-F480-2CB4-A630834F9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168473</xdr:colOff>
      <xdr:row>6</xdr:row>
      <xdr:rowOff>115323</xdr:rowOff>
    </xdr:from>
    <xdr:to>
      <xdr:col>19</xdr:col>
      <xdr:colOff>421022</xdr:colOff>
      <xdr:row>11</xdr:row>
      <xdr:rowOff>61982</xdr:rowOff>
    </xdr:to>
    <xdr:sp macro="" textlink="">
      <xdr:nvSpPr>
        <xdr:cNvPr id="13" name="Rectangle: Rounded Corners 12">
          <a:extLst>
            <a:ext uri="{FF2B5EF4-FFF2-40B4-BE49-F238E27FC236}">
              <a16:creationId xmlns:a16="http://schemas.microsoft.com/office/drawing/2014/main" id="{B73344C3-F22C-4874-88BB-BC004C99CFE9}"/>
            </a:ext>
          </a:extLst>
        </xdr:cNvPr>
        <xdr:cNvSpPr/>
      </xdr:nvSpPr>
      <xdr:spPr>
        <a:xfrm>
          <a:off x="10531673" y="1191088"/>
          <a:ext cx="1471749" cy="843129"/>
        </a:xfrm>
        <a:prstGeom prst="roundRect">
          <a:avLst>
            <a:gd name="adj" fmla="val 50000"/>
          </a:avLst>
        </a:prstGeom>
        <a:solidFill>
          <a:schemeClr val="bg1"/>
        </a:solidFill>
        <a:ln>
          <a:solidFill>
            <a:srgbClr val="00B0F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MTTR</a:t>
          </a:r>
        </a:p>
      </xdr:txBody>
    </xdr:sp>
    <xdr:clientData/>
  </xdr:twoCellAnchor>
  <xdr:twoCellAnchor>
    <xdr:from>
      <xdr:col>17</xdr:col>
      <xdr:colOff>168473</xdr:colOff>
      <xdr:row>12</xdr:row>
      <xdr:rowOff>1343</xdr:rowOff>
    </xdr:from>
    <xdr:to>
      <xdr:col>19</xdr:col>
      <xdr:colOff>421022</xdr:colOff>
      <xdr:row>16</xdr:row>
      <xdr:rowOff>127297</xdr:rowOff>
    </xdr:to>
    <xdr:sp macro="" textlink="">
      <xdr:nvSpPr>
        <xdr:cNvPr id="28" name="Rectangle: Rounded Corners 27">
          <a:extLst>
            <a:ext uri="{FF2B5EF4-FFF2-40B4-BE49-F238E27FC236}">
              <a16:creationId xmlns:a16="http://schemas.microsoft.com/office/drawing/2014/main" id="{E20CEFFA-50FE-4720-93F4-6E7BF2BDE32E}"/>
            </a:ext>
          </a:extLst>
        </xdr:cNvPr>
        <xdr:cNvSpPr/>
      </xdr:nvSpPr>
      <xdr:spPr>
        <a:xfrm>
          <a:off x="10531673" y="2152872"/>
          <a:ext cx="1471749" cy="843131"/>
        </a:xfrm>
        <a:prstGeom prst="roundRect">
          <a:avLst>
            <a:gd name="adj" fmla="val 50000"/>
          </a:avLst>
        </a:prstGeom>
        <a:solidFill>
          <a:schemeClr val="bg1"/>
        </a:solidFill>
        <a:ln>
          <a:solidFill>
            <a:srgbClr val="0066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a:solidFill>
                <a:schemeClr val="tx1">
                  <a:lumMod val="65000"/>
                  <a:lumOff val="35000"/>
                </a:schemeClr>
              </a:solidFill>
              <a:latin typeface="Amasis MT Pro Black" panose="02040A04050005020304" pitchFamily="18" charset="0"/>
            </a:rPr>
            <a:t>MTBF</a:t>
          </a:r>
          <a:endParaRPr lang="en-US" sz="1600">
            <a:solidFill>
              <a:schemeClr val="tx1">
                <a:lumMod val="65000"/>
                <a:lumOff val="35000"/>
              </a:schemeClr>
            </a:solidFill>
            <a:latin typeface="Amasis MT Pro Black" panose="02040A04050005020304" pitchFamily="18" charset="0"/>
          </a:endParaRPr>
        </a:p>
      </xdr:txBody>
    </xdr:sp>
    <xdr:clientData/>
  </xdr:twoCellAnchor>
  <xdr:twoCellAnchor>
    <xdr:from>
      <xdr:col>17</xdr:col>
      <xdr:colOff>332847</xdr:colOff>
      <xdr:row>8</xdr:row>
      <xdr:rowOff>144715</xdr:rowOff>
    </xdr:from>
    <xdr:to>
      <xdr:col>19</xdr:col>
      <xdr:colOff>256647</xdr:colOff>
      <xdr:row>10</xdr:row>
      <xdr:rowOff>112058</xdr:rowOff>
    </xdr:to>
    <xdr:sp macro="" textlink="Pivot!P31">
      <xdr:nvSpPr>
        <xdr:cNvPr id="29" name="TextBox 28">
          <a:extLst>
            <a:ext uri="{FF2B5EF4-FFF2-40B4-BE49-F238E27FC236}">
              <a16:creationId xmlns:a16="http://schemas.microsoft.com/office/drawing/2014/main" id="{665738A1-6E38-6D91-B459-C11B655925AA}"/>
            </a:ext>
          </a:extLst>
        </xdr:cNvPr>
        <xdr:cNvSpPr txBox="1"/>
      </xdr:nvSpPr>
      <xdr:spPr>
        <a:xfrm>
          <a:off x="10696047" y="1579068"/>
          <a:ext cx="1143000" cy="32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40A9B90-4C12-4D7E-98AB-BE68EE49FF52}" type="TxLink">
            <a:rPr lang="en-US" sz="1600" b="0" i="0" u="none" strike="noStrike">
              <a:solidFill>
                <a:srgbClr val="000000"/>
              </a:solidFill>
              <a:latin typeface="Amasis MT Pro Black" panose="02040A04050005020304" pitchFamily="18" charset="0"/>
              <a:ea typeface="Calibri"/>
              <a:cs typeface="Calibri"/>
            </a:rPr>
            <a:pPr algn="ctr"/>
            <a:t>1.7</a:t>
          </a:fld>
          <a:r>
            <a:rPr lang="en-US" sz="1600" b="0" i="0" u="none" strike="noStrike">
              <a:solidFill>
                <a:srgbClr val="000000"/>
              </a:solidFill>
              <a:latin typeface="Amasis MT Pro Black" panose="02040A04050005020304" pitchFamily="18" charset="0"/>
              <a:ea typeface="Calibri"/>
              <a:cs typeface="Calibri"/>
            </a:rPr>
            <a:t> Hour</a:t>
          </a:r>
          <a:endParaRPr lang="en-US" sz="1600">
            <a:latin typeface="Amasis MT Pro Black" panose="02040A04050005020304" pitchFamily="18" charset="0"/>
          </a:endParaRPr>
        </a:p>
      </xdr:txBody>
    </xdr:sp>
    <xdr:clientData/>
  </xdr:twoCellAnchor>
  <xdr:twoCellAnchor>
    <xdr:from>
      <xdr:col>17</xdr:col>
      <xdr:colOff>278419</xdr:colOff>
      <xdr:row>14</xdr:row>
      <xdr:rowOff>68514</xdr:rowOff>
    </xdr:from>
    <xdr:to>
      <xdr:col>19</xdr:col>
      <xdr:colOff>311076</xdr:colOff>
      <xdr:row>16</xdr:row>
      <xdr:rowOff>57630</xdr:rowOff>
    </xdr:to>
    <xdr:sp macro="" textlink="Pivot!K31">
      <xdr:nvSpPr>
        <xdr:cNvPr id="30" name="TextBox 29">
          <a:extLst>
            <a:ext uri="{FF2B5EF4-FFF2-40B4-BE49-F238E27FC236}">
              <a16:creationId xmlns:a16="http://schemas.microsoft.com/office/drawing/2014/main" id="{BA48F649-92BE-4D10-8BDE-97B819B7C4CC}"/>
            </a:ext>
          </a:extLst>
        </xdr:cNvPr>
        <xdr:cNvSpPr txBox="1"/>
      </xdr:nvSpPr>
      <xdr:spPr>
        <a:xfrm>
          <a:off x="10641619" y="2578632"/>
          <a:ext cx="1251857" cy="347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CB9061D-1FD6-4CF8-8708-1E97F775617A}" type="TxLink">
            <a:rPr lang="en-US" sz="1600" b="0" i="0" u="none" strike="noStrike">
              <a:solidFill>
                <a:srgbClr val="000000"/>
              </a:solidFill>
              <a:latin typeface="Amasis MT Pro Black" panose="02040A04050005020304" pitchFamily="18" charset="0"/>
              <a:ea typeface="Calibri"/>
              <a:cs typeface="Calibri"/>
            </a:rPr>
            <a:pPr algn="ctr"/>
            <a:t>23.3</a:t>
          </a:fld>
          <a:r>
            <a:rPr lang="en-US" sz="1600" b="0" i="0" u="none" strike="noStrike">
              <a:solidFill>
                <a:srgbClr val="000000"/>
              </a:solidFill>
              <a:latin typeface="Amasis MT Pro Black" panose="02040A04050005020304" pitchFamily="18" charset="0"/>
              <a:ea typeface="Calibri"/>
              <a:cs typeface="Calibri"/>
            </a:rPr>
            <a:t> Hour</a:t>
          </a:r>
          <a:endParaRPr lang="en-US" sz="2400">
            <a:latin typeface="Amasis MT Pro Black" panose="02040A04050005020304" pitchFamily="18" charset="0"/>
          </a:endParaRPr>
        </a:p>
      </xdr:txBody>
    </xdr:sp>
    <xdr:clientData/>
  </xdr:twoCellAnchor>
  <xdr:twoCellAnchor>
    <xdr:from>
      <xdr:col>4</xdr:col>
      <xdr:colOff>80683</xdr:colOff>
      <xdr:row>27</xdr:row>
      <xdr:rowOff>8965</xdr:rowOff>
    </xdr:from>
    <xdr:to>
      <xdr:col>9</xdr:col>
      <xdr:colOff>98613</xdr:colOff>
      <xdr:row>37</xdr:row>
      <xdr:rowOff>107576</xdr:rowOff>
    </xdr:to>
    <xdr:graphicFrame macro="">
      <xdr:nvGraphicFramePr>
        <xdr:cNvPr id="36" name="Chart 35">
          <a:extLst>
            <a:ext uri="{FF2B5EF4-FFF2-40B4-BE49-F238E27FC236}">
              <a16:creationId xmlns:a16="http://schemas.microsoft.com/office/drawing/2014/main" id="{19F31229-161A-482F-9199-8B27FD0D7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233084</xdr:colOff>
      <xdr:row>26</xdr:row>
      <xdr:rowOff>179293</xdr:rowOff>
    </xdr:from>
    <xdr:to>
      <xdr:col>14</xdr:col>
      <xdr:colOff>251014</xdr:colOff>
      <xdr:row>37</xdr:row>
      <xdr:rowOff>98610</xdr:rowOff>
    </xdr:to>
    <xdr:graphicFrame macro="">
      <xdr:nvGraphicFramePr>
        <xdr:cNvPr id="40" name="Chart 39">
          <a:extLst>
            <a:ext uri="{FF2B5EF4-FFF2-40B4-BE49-F238E27FC236}">
              <a16:creationId xmlns:a16="http://schemas.microsoft.com/office/drawing/2014/main" id="{5264C26E-BDFC-4C9E-9F54-4837DC300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385484</xdr:colOff>
      <xdr:row>26</xdr:row>
      <xdr:rowOff>179293</xdr:rowOff>
    </xdr:from>
    <xdr:to>
      <xdr:col>19</xdr:col>
      <xdr:colOff>403414</xdr:colOff>
      <xdr:row>37</xdr:row>
      <xdr:rowOff>98610</xdr:rowOff>
    </xdr:to>
    <xdr:graphicFrame macro="">
      <xdr:nvGraphicFramePr>
        <xdr:cNvPr id="42" name="Chart 41">
          <a:extLst>
            <a:ext uri="{FF2B5EF4-FFF2-40B4-BE49-F238E27FC236}">
              <a16:creationId xmlns:a16="http://schemas.microsoft.com/office/drawing/2014/main" id="{7B7C9EA0-9D5B-46B8-A2E4-5EFA14059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20</xdr:col>
      <xdr:colOff>484094</xdr:colOff>
      <xdr:row>23</xdr:row>
      <xdr:rowOff>107576</xdr:rowOff>
    </xdr:from>
    <xdr:ext cx="184731" cy="264560"/>
    <xdr:sp macro="" textlink="">
      <xdr:nvSpPr>
        <xdr:cNvPr id="44" name="TextBox 43">
          <a:extLst>
            <a:ext uri="{FF2B5EF4-FFF2-40B4-BE49-F238E27FC236}">
              <a16:creationId xmlns:a16="http://schemas.microsoft.com/office/drawing/2014/main" id="{8C09B129-E98B-22D9-92D0-2FFA4D19E9C5}"/>
            </a:ext>
          </a:extLst>
        </xdr:cNvPr>
        <xdr:cNvSpPr txBox="1"/>
      </xdr:nvSpPr>
      <xdr:spPr>
        <a:xfrm>
          <a:off x="12676094" y="4231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4</xdr:col>
      <xdr:colOff>150544</xdr:colOff>
      <xdr:row>18</xdr:row>
      <xdr:rowOff>66018</xdr:rowOff>
    </xdr:from>
    <xdr:to>
      <xdr:col>6</xdr:col>
      <xdr:colOff>403093</xdr:colOff>
      <xdr:row>23</xdr:row>
      <xdr:rowOff>12676</xdr:rowOff>
    </xdr:to>
    <xdr:sp macro="" textlink="">
      <xdr:nvSpPr>
        <xdr:cNvPr id="45" name="Rectangle: Rounded Corners 44">
          <a:extLst>
            <a:ext uri="{FF2B5EF4-FFF2-40B4-BE49-F238E27FC236}">
              <a16:creationId xmlns:a16="http://schemas.microsoft.com/office/drawing/2014/main" id="{C8D38E37-1BE2-4820-A5A2-C0B40FECBB14}"/>
            </a:ext>
          </a:extLst>
        </xdr:cNvPr>
        <xdr:cNvSpPr/>
      </xdr:nvSpPr>
      <xdr:spPr>
        <a:xfrm>
          <a:off x="2605877" y="3304518"/>
          <a:ext cx="1480216" cy="846241"/>
        </a:xfrm>
        <a:prstGeom prst="roundRect">
          <a:avLst>
            <a:gd name="adj" fmla="val 50000"/>
          </a:avLst>
        </a:prstGeom>
        <a:solidFill>
          <a:schemeClr val="bg1"/>
        </a:solidFill>
        <a:ln>
          <a:solidFill>
            <a:srgbClr val="00B0F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Breakdown Count</a:t>
          </a:r>
        </a:p>
      </xdr:txBody>
    </xdr:sp>
    <xdr:clientData/>
  </xdr:twoCellAnchor>
  <xdr:twoCellAnchor>
    <xdr:from>
      <xdr:col>4</xdr:col>
      <xdr:colOff>306847</xdr:colOff>
      <xdr:row>21</xdr:row>
      <xdr:rowOff>27337</xdr:rowOff>
    </xdr:from>
    <xdr:to>
      <xdr:col>6</xdr:col>
      <xdr:colOff>228756</xdr:colOff>
      <xdr:row>22</xdr:row>
      <xdr:rowOff>174554</xdr:rowOff>
    </xdr:to>
    <xdr:sp macro="" textlink="Pivot!J31">
      <xdr:nvSpPr>
        <xdr:cNvPr id="46" name="TextBox 45">
          <a:extLst>
            <a:ext uri="{FF2B5EF4-FFF2-40B4-BE49-F238E27FC236}">
              <a16:creationId xmlns:a16="http://schemas.microsoft.com/office/drawing/2014/main" id="{02598302-D795-4860-B686-333E1A285BFE}"/>
            </a:ext>
          </a:extLst>
        </xdr:cNvPr>
        <xdr:cNvSpPr txBox="1"/>
      </xdr:nvSpPr>
      <xdr:spPr>
        <a:xfrm>
          <a:off x="2762180" y="3805587"/>
          <a:ext cx="1149576" cy="3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6E0B5B1-BC94-42E4-8CF2-99C266267339}" type="TxLink">
            <a:rPr lang="en-US" sz="1800" b="0" i="0" u="none" strike="noStrike">
              <a:solidFill>
                <a:srgbClr val="000000"/>
              </a:solidFill>
              <a:latin typeface="Amasis MT Pro Black" panose="02040A04050005020304" pitchFamily="18" charset="0"/>
              <a:ea typeface="Calibri"/>
              <a:cs typeface="Calibri"/>
            </a:rPr>
            <a:pPr algn="ctr"/>
            <a:t>350</a:t>
          </a:fld>
          <a:endParaRPr lang="en-US" sz="2800">
            <a:latin typeface="Amasis MT Pro Black" panose="02040A04050005020304" pitchFamily="18" charset="0"/>
          </a:endParaRPr>
        </a:p>
      </xdr:txBody>
    </xdr:sp>
    <xdr:clientData/>
  </xdr:twoCellAnchor>
  <xdr:twoCellAnchor>
    <xdr:from>
      <xdr:col>6</xdr:col>
      <xdr:colOff>527062</xdr:colOff>
      <xdr:row>18</xdr:row>
      <xdr:rowOff>66018</xdr:rowOff>
    </xdr:from>
    <xdr:to>
      <xdr:col>9</xdr:col>
      <xdr:colOff>170011</xdr:colOff>
      <xdr:row>23</xdr:row>
      <xdr:rowOff>12676</xdr:rowOff>
    </xdr:to>
    <xdr:sp macro="" textlink="">
      <xdr:nvSpPr>
        <xdr:cNvPr id="47" name="Rectangle: Rounded Corners 46">
          <a:extLst>
            <a:ext uri="{FF2B5EF4-FFF2-40B4-BE49-F238E27FC236}">
              <a16:creationId xmlns:a16="http://schemas.microsoft.com/office/drawing/2014/main" id="{FD0B28F9-7DBA-45E4-AE27-7D4E29E4D0C6}"/>
            </a:ext>
          </a:extLst>
        </xdr:cNvPr>
        <xdr:cNvSpPr/>
      </xdr:nvSpPr>
      <xdr:spPr>
        <a:xfrm>
          <a:off x="4210062" y="3304518"/>
          <a:ext cx="1484449" cy="846241"/>
        </a:xfrm>
        <a:prstGeom prst="roundRect">
          <a:avLst>
            <a:gd name="adj" fmla="val 50000"/>
          </a:avLst>
        </a:prstGeom>
        <a:solidFill>
          <a:schemeClr val="bg1"/>
        </a:solidFill>
        <a:ln>
          <a:solidFill>
            <a:srgbClr val="0066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Planned maint. %</a:t>
          </a:r>
        </a:p>
      </xdr:txBody>
    </xdr:sp>
    <xdr:clientData/>
  </xdr:twoCellAnchor>
  <xdr:twoCellAnchor>
    <xdr:from>
      <xdr:col>7</xdr:col>
      <xdr:colOff>69979</xdr:colOff>
      <xdr:row>21</xdr:row>
      <xdr:rowOff>27337</xdr:rowOff>
    </xdr:from>
    <xdr:to>
      <xdr:col>8</xdr:col>
      <xdr:colOff>609008</xdr:colOff>
      <xdr:row>22</xdr:row>
      <xdr:rowOff>174554</xdr:rowOff>
    </xdr:to>
    <xdr:sp macro="" textlink="Pivot!U31">
      <xdr:nvSpPr>
        <xdr:cNvPr id="48" name="TextBox 47">
          <a:extLst>
            <a:ext uri="{FF2B5EF4-FFF2-40B4-BE49-F238E27FC236}">
              <a16:creationId xmlns:a16="http://schemas.microsoft.com/office/drawing/2014/main" id="{9A66E40B-6577-498D-88BE-63980E0189F9}"/>
            </a:ext>
          </a:extLst>
        </xdr:cNvPr>
        <xdr:cNvSpPr txBox="1"/>
      </xdr:nvSpPr>
      <xdr:spPr>
        <a:xfrm>
          <a:off x="4366812" y="3805587"/>
          <a:ext cx="1152863" cy="3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fld id="{BCA970B8-EC70-4A7A-BA83-FC24E6AC9C68}" type="TxLink">
            <a:rPr lang="en-US" sz="1800" b="0" i="0" u="none" strike="noStrike">
              <a:solidFill>
                <a:srgbClr val="000000"/>
              </a:solidFill>
              <a:latin typeface="Amasis MT Pro Black" panose="02040A04050005020304" pitchFamily="18" charset="0"/>
              <a:ea typeface="Calibri"/>
              <a:cs typeface="Calibri"/>
            </a:rPr>
            <a:pPr marL="0" indent="0" algn="ctr"/>
            <a:t>71%</a:t>
          </a:fld>
          <a:endParaRPr lang="en-US" sz="18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9</xdr:col>
      <xdr:colOff>293980</xdr:colOff>
      <xdr:row>18</xdr:row>
      <xdr:rowOff>66018</xdr:rowOff>
    </xdr:from>
    <xdr:to>
      <xdr:col>11</xdr:col>
      <xdr:colOff>546529</xdr:colOff>
      <xdr:row>23</xdr:row>
      <xdr:rowOff>12676</xdr:rowOff>
    </xdr:to>
    <xdr:sp macro="" textlink="">
      <xdr:nvSpPr>
        <xdr:cNvPr id="49" name="Rectangle: Rounded Corners 48">
          <a:extLst>
            <a:ext uri="{FF2B5EF4-FFF2-40B4-BE49-F238E27FC236}">
              <a16:creationId xmlns:a16="http://schemas.microsoft.com/office/drawing/2014/main" id="{6FB192A0-218B-4C44-BE70-5781D5CB5103}"/>
            </a:ext>
          </a:extLst>
        </xdr:cNvPr>
        <xdr:cNvSpPr/>
      </xdr:nvSpPr>
      <xdr:spPr>
        <a:xfrm>
          <a:off x="5818480" y="3304518"/>
          <a:ext cx="1480216" cy="846241"/>
        </a:xfrm>
        <a:prstGeom prst="roundRect">
          <a:avLst>
            <a:gd name="adj" fmla="val 50000"/>
          </a:avLst>
        </a:prstGeom>
        <a:solidFill>
          <a:schemeClr val="bg1"/>
        </a:solidFill>
        <a:ln>
          <a:solidFill>
            <a:srgbClr val="00B0F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Breakdown Frequency</a:t>
          </a:r>
        </a:p>
      </xdr:txBody>
    </xdr:sp>
    <xdr:clientData/>
  </xdr:twoCellAnchor>
  <xdr:twoCellAnchor>
    <xdr:from>
      <xdr:col>9</xdr:col>
      <xdr:colOff>450283</xdr:colOff>
      <xdr:row>21</xdr:row>
      <xdr:rowOff>27337</xdr:rowOff>
    </xdr:from>
    <xdr:to>
      <xdr:col>11</xdr:col>
      <xdr:colOff>372192</xdr:colOff>
      <xdr:row>22</xdr:row>
      <xdr:rowOff>174554</xdr:rowOff>
    </xdr:to>
    <xdr:sp macro="" textlink="Pivot!P31">
      <xdr:nvSpPr>
        <xdr:cNvPr id="50" name="TextBox 49">
          <a:extLst>
            <a:ext uri="{FF2B5EF4-FFF2-40B4-BE49-F238E27FC236}">
              <a16:creationId xmlns:a16="http://schemas.microsoft.com/office/drawing/2014/main" id="{E6215F7A-CC5F-4DDB-A96C-57BE24C5193D}"/>
            </a:ext>
          </a:extLst>
        </xdr:cNvPr>
        <xdr:cNvSpPr txBox="1"/>
      </xdr:nvSpPr>
      <xdr:spPr>
        <a:xfrm>
          <a:off x="5974783" y="3805587"/>
          <a:ext cx="1149576" cy="3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Amasis MT Pro Black" panose="02040A04050005020304" pitchFamily="18" charset="0"/>
            </a:rPr>
            <a:t>12/mth</a:t>
          </a:r>
        </a:p>
      </xdr:txBody>
    </xdr:sp>
    <xdr:clientData/>
  </xdr:twoCellAnchor>
  <xdr:twoCellAnchor>
    <xdr:from>
      <xdr:col>12</xdr:col>
      <xdr:colOff>60898</xdr:colOff>
      <xdr:row>18</xdr:row>
      <xdr:rowOff>66018</xdr:rowOff>
    </xdr:from>
    <xdr:to>
      <xdr:col>14</xdr:col>
      <xdr:colOff>313447</xdr:colOff>
      <xdr:row>23</xdr:row>
      <xdr:rowOff>12676</xdr:rowOff>
    </xdr:to>
    <xdr:sp macro="" textlink="">
      <xdr:nvSpPr>
        <xdr:cNvPr id="51" name="Rectangle: Rounded Corners 50">
          <a:extLst>
            <a:ext uri="{FF2B5EF4-FFF2-40B4-BE49-F238E27FC236}">
              <a16:creationId xmlns:a16="http://schemas.microsoft.com/office/drawing/2014/main" id="{C6E5144D-4D11-4F47-A813-943620C037EC}"/>
            </a:ext>
          </a:extLst>
        </xdr:cNvPr>
        <xdr:cNvSpPr/>
      </xdr:nvSpPr>
      <xdr:spPr>
        <a:xfrm>
          <a:off x="7376098" y="3293312"/>
          <a:ext cx="1471749" cy="843129"/>
        </a:xfrm>
        <a:prstGeom prst="roundRect">
          <a:avLst>
            <a:gd name="adj" fmla="val 50000"/>
          </a:avLst>
        </a:prstGeom>
        <a:solidFill>
          <a:schemeClr val="bg1"/>
        </a:solidFill>
        <a:ln>
          <a:solidFill>
            <a:srgbClr val="0066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COM PER uNIT</a:t>
          </a:r>
        </a:p>
      </xdr:txBody>
    </xdr:sp>
    <xdr:clientData/>
  </xdr:twoCellAnchor>
  <xdr:twoCellAnchor>
    <xdr:from>
      <xdr:col>12</xdr:col>
      <xdr:colOff>244095</xdr:colOff>
      <xdr:row>21</xdr:row>
      <xdr:rowOff>27338</xdr:rowOff>
    </xdr:from>
    <xdr:to>
      <xdr:col>14</xdr:col>
      <xdr:colOff>166004</xdr:colOff>
      <xdr:row>22</xdr:row>
      <xdr:rowOff>174555</xdr:rowOff>
    </xdr:to>
    <xdr:sp macro="" textlink="Pivot!X17">
      <xdr:nvSpPr>
        <xdr:cNvPr id="52" name="TextBox 51">
          <a:extLst>
            <a:ext uri="{FF2B5EF4-FFF2-40B4-BE49-F238E27FC236}">
              <a16:creationId xmlns:a16="http://schemas.microsoft.com/office/drawing/2014/main" id="{6A158E50-FF37-4F7D-A983-36FC8CB5D437}"/>
            </a:ext>
          </a:extLst>
        </xdr:cNvPr>
        <xdr:cNvSpPr txBox="1"/>
      </xdr:nvSpPr>
      <xdr:spPr>
        <a:xfrm>
          <a:off x="7559295" y="3792514"/>
          <a:ext cx="1141109" cy="326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fld id="{84D01EE2-7E26-4653-9218-E73171FC7B21}" type="TxLink">
            <a:rPr lang="en-US" sz="1400" b="0" i="0" u="none" strike="noStrike">
              <a:solidFill>
                <a:srgbClr val="000000"/>
              </a:solidFill>
              <a:latin typeface="Amasis MT Pro Black" panose="02040A04050005020304" pitchFamily="18" charset="0"/>
              <a:ea typeface="Calibri"/>
              <a:cs typeface="Calibri"/>
            </a:rPr>
            <a:pPr marL="0" indent="0" algn="ctr"/>
            <a:t>₹ 6,789.43</a:t>
          </a:fld>
          <a:endParaRPr lang="en-US" sz="1400" b="0" i="0" u="none" strike="noStrike">
            <a:solidFill>
              <a:srgbClr val="000000"/>
            </a:solidFill>
            <a:latin typeface="Amasis MT Pro Black" panose="02040A04050005020304" pitchFamily="18" charset="0"/>
            <a:ea typeface="Calibri"/>
            <a:cs typeface="Calibri"/>
          </a:endParaRPr>
        </a:p>
      </xdr:txBody>
    </xdr:sp>
    <xdr:clientData/>
  </xdr:twoCellAnchor>
  <xdr:twoCellAnchor>
    <xdr:from>
      <xdr:col>17</xdr:col>
      <xdr:colOff>204333</xdr:colOff>
      <xdr:row>18</xdr:row>
      <xdr:rowOff>66018</xdr:rowOff>
    </xdr:from>
    <xdr:to>
      <xdr:col>19</xdr:col>
      <xdr:colOff>456882</xdr:colOff>
      <xdr:row>23</xdr:row>
      <xdr:rowOff>12676</xdr:rowOff>
    </xdr:to>
    <xdr:sp macro="" textlink="">
      <xdr:nvSpPr>
        <xdr:cNvPr id="54" name="Rectangle: Rounded Corners 53">
          <a:extLst>
            <a:ext uri="{FF2B5EF4-FFF2-40B4-BE49-F238E27FC236}">
              <a16:creationId xmlns:a16="http://schemas.microsoft.com/office/drawing/2014/main" id="{78B12C20-78FF-439C-992D-32D16E7A5F40}"/>
            </a:ext>
          </a:extLst>
        </xdr:cNvPr>
        <xdr:cNvSpPr/>
      </xdr:nvSpPr>
      <xdr:spPr>
        <a:xfrm>
          <a:off x="10639500" y="3304518"/>
          <a:ext cx="1480215" cy="846241"/>
        </a:xfrm>
        <a:prstGeom prst="roundRect">
          <a:avLst>
            <a:gd name="adj" fmla="val 50000"/>
          </a:avLst>
        </a:prstGeom>
        <a:solidFill>
          <a:schemeClr val="bg1"/>
        </a:solidFill>
        <a:ln>
          <a:solidFill>
            <a:srgbClr val="00660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Maintenance Backlog</a:t>
          </a:r>
        </a:p>
      </xdr:txBody>
    </xdr:sp>
    <xdr:clientData/>
  </xdr:twoCellAnchor>
  <xdr:twoCellAnchor>
    <xdr:from>
      <xdr:col>17</xdr:col>
      <xdr:colOff>360636</xdr:colOff>
      <xdr:row>21</xdr:row>
      <xdr:rowOff>27337</xdr:rowOff>
    </xdr:from>
    <xdr:to>
      <xdr:col>19</xdr:col>
      <xdr:colOff>282545</xdr:colOff>
      <xdr:row>22</xdr:row>
      <xdr:rowOff>174554</xdr:rowOff>
    </xdr:to>
    <xdr:sp macro="" textlink="">
      <xdr:nvSpPr>
        <xdr:cNvPr id="55" name="TextBox 54">
          <a:extLst>
            <a:ext uri="{FF2B5EF4-FFF2-40B4-BE49-F238E27FC236}">
              <a16:creationId xmlns:a16="http://schemas.microsoft.com/office/drawing/2014/main" id="{380DF18C-E907-4FDD-8986-B56AB7308C93}"/>
            </a:ext>
          </a:extLst>
        </xdr:cNvPr>
        <xdr:cNvSpPr txBox="1"/>
      </xdr:nvSpPr>
      <xdr:spPr>
        <a:xfrm>
          <a:off x="10795803" y="3805587"/>
          <a:ext cx="1149575" cy="3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masis MT Pro Black" panose="02040A04050005020304" pitchFamily="18" charset="0"/>
            </a:rPr>
            <a:t>1</a:t>
          </a:r>
          <a:r>
            <a:rPr lang="en-US" sz="1600" baseline="0">
              <a:latin typeface="Amasis MT Pro Black" panose="02040A04050005020304" pitchFamily="18" charset="0"/>
            </a:rPr>
            <a:t>Week</a:t>
          </a:r>
          <a:endParaRPr lang="en-US" sz="1600">
            <a:latin typeface="Amasis MT Pro Black" panose="02040A04050005020304" pitchFamily="18" charset="0"/>
          </a:endParaRPr>
        </a:p>
      </xdr:txBody>
    </xdr:sp>
    <xdr:clientData/>
  </xdr:twoCellAnchor>
  <xdr:twoCellAnchor>
    <xdr:from>
      <xdr:col>14</xdr:col>
      <xdr:colOff>437416</xdr:colOff>
      <xdr:row>18</xdr:row>
      <xdr:rowOff>66018</xdr:rowOff>
    </xdr:from>
    <xdr:to>
      <xdr:col>17</xdr:col>
      <xdr:colOff>80365</xdr:colOff>
      <xdr:row>23</xdr:row>
      <xdr:rowOff>12676</xdr:rowOff>
    </xdr:to>
    <xdr:sp macro="" textlink="">
      <xdr:nvSpPr>
        <xdr:cNvPr id="56" name="Rectangle: Rounded Corners 55">
          <a:extLst>
            <a:ext uri="{FF2B5EF4-FFF2-40B4-BE49-F238E27FC236}">
              <a16:creationId xmlns:a16="http://schemas.microsoft.com/office/drawing/2014/main" id="{5E10D10F-1A26-4E78-A21A-6D185EF864EE}"/>
            </a:ext>
          </a:extLst>
        </xdr:cNvPr>
        <xdr:cNvSpPr/>
      </xdr:nvSpPr>
      <xdr:spPr>
        <a:xfrm>
          <a:off x="9031083" y="3304518"/>
          <a:ext cx="1484449" cy="846241"/>
        </a:xfrm>
        <a:prstGeom prst="roundRect">
          <a:avLst>
            <a:gd name="adj" fmla="val 50000"/>
          </a:avLst>
        </a:prstGeom>
        <a:solidFill>
          <a:schemeClr val="bg1"/>
        </a:solidFill>
        <a:ln>
          <a:solidFill>
            <a:srgbClr val="00B0F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none" strike="noStrike" kern="1200" cap="all" spc="0" normalizeH="0" baseline="0">
              <a:solidFill>
                <a:sysClr val="windowText" lastClr="000000">
                  <a:lumMod val="65000"/>
                  <a:lumOff val="35000"/>
                </a:sysClr>
              </a:solidFill>
              <a:latin typeface="Amasis MT Pro Black" panose="02040A04050005020304" pitchFamily="18" charset="0"/>
              <a:ea typeface="+mn-ea"/>
              <a:cs typeface="+mn-cs"/>
            </a:rPr>
            <a:t>Compliance %</a:t>
          </a:r>
        </a:p>
      </xdr:txBody>
    </xdr:sp>
    <xdr:clientData/>
  </xdr:twoCellAnchor>
  <xdr:twoCellAnchor>
    <xdr:from>
      <xdr:col>14</xdr:col>
      <xdr:colOff>594166</xdr:colOff>
      <xdr:row>21</xdr:row>
      <xdr:rowOff>27337</xdr:rowOff>
    </xdr:from>
    <xdr:to>
      <xdr:col>16</xdr:col>
      <xdr:colOff>519363</xdr:colOff>
      <xdr:row>22</xdr:row>
      <xdr:rowOff>174554</xdr:rowOff>
    </xdr:to>
    <xdr:sp macro="" textlink="">
      <xdr:nvSpPr>
        <xdr:cNvPr id="57" name="TextBox 56">
          <a:extLst>
            <a:ext uri="{FF2B5EF4-FFF2-40B4-BE49-F238E27FC236}">
              <a16:creationId xmlns:a16="http://schemas.microsoft.com/office/drawing/2014/main" id="{54B559AB-03B6-46C1-8108-F12FEE7D8E05}"/>
            </a:ext>
          </a:extLst>
        </xdr:cNvPr>
        <xdr:cNvSpPr txBox="1"/>
      </xdr:nvSpPr>
      <xdr:spPr>
        <a:xfrm>
          <a:off x="9187833" y="3805587"/>
          <a:ext cx="1152863" cy="3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masis MT Pro Black" panose="02040A04050005020304" pitchFamily="18" charset="0"/>
            </a:rPr>
            <a:t>80%</a:t>
          </a:r>
        </a:p>
      </xdr:txBody>
    </xdr:sp>
    <xdr:clientData/>
  </xdr:twoCellAnchor>
  <xdr:twoCellAnchor>
    <xdr:from>
      <xdr:col>4</xdr:col>
      <xdr:colOff>71718</xdr:colOff>
      <xdr:row>24</xdr:row>
      <xdr:rowOff>53788</xdr:rowOff>
    </xdr:from>
    <xdr:to>
      <xdr:col>19</xdr:col>
      <xdr:colOff>412375</xdr:colOff>
      <xdr:row>26</xdr:row>
      <xdr:rowOff>107577</xdr:rowOff>
    </xdr:to>
    <xdr:sp macro="" textlink="">
      <xdr:nvSpPr>
        <xdr:cNvPr id="71" name="TextBox 70">
          <a:extLst>
            <a:ext uri="{FF2B5EF4-FFF2-40B4-BE49-F238E27FC236}">
              <a16:creationId xmlns:a16="http://schemas.microsoft.com/office/drawing/2014/main" id="{C773A59D-0E22-8268-56D1-5CDF621D292D}"/>
            </a:ext>
          </a:extLst>
        </xdr:cNvPr>
        <xdr:cNvSpPr txBox="1"/>
      </xdr:nvSpPr>
      <xdr:spPr>
        <a:xfrm>
          <a:off x="2510118" y="4356847"/>
          <a:ext cx="9484657" cy="4123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solidFill>
                <a:schemeClr val="tx1">
                  <a:lumMod val="65000"/>
                  <a:lumOff val="35000"/>
                </a:schemeClr>
              </a:solidFill>
              <a:latin typeface="Amasis MT Pro Black" panose="02040A04050005020304" pitchFamily="18" charset="0"/>
            </a:rPr>
            <a:t>Monthly Overall Equipment Effectiveness Metrics</a:t>
          </a:r>
        </a:p>
      </xdr:txBody>
    </xdr:sp>
    <xdr:clientData/>
  </xdr:twoCellAnchor>
  <xdr:twoCellAnchor>
    <xdr:from>
      <xdr:col>4</xdr:col>
      <xdr:colOff>25831</xdr:colOff>
      <xdr:row>38</xdr:row>
      <xdr:rowOff>103323</xdr:rowOff>
    </xdr:from>
    <xdr:to>
      <xdr:col>19</xdr:col>
      <xdr:colOff>387459</xdr:colOff>
      <xdr:row>56</xdr:row>
      <xdr:rowOff>12917</xdr:rowOff>
    </xdr:to>
    <xdr:graphicFrame macro="">
      <xdr:nvGraphicFramePr>
        <xdr:cNvPr id="74" name="Chart 73">
          <a:extLst>
            <a:ext uri="{FF2B5EF4-FFF2-40B4-BE49-F238E27FC236}">
              <a16:creationId xmlns:a16="http://schemas.microsoft.com/office/drawing/2014/main" id="{3F63C906-30B0-4FC5-B3EC-DEB87B746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200482</xdr:colOff>
      <xdr:row>58</xdr:row>
      <xdr:rowOff>7335</xdr:rowOff>
    </xdr:from>
    <xdr:to>
      <xdr:col>11</xdr:col>
      <xdr:colOff>505282</xdr:colOff>
      <xdr:row>73</xdr:row>
      <xdr:rowOff>61123</xdr:rowOff>
    </xdr:to>
    <xdr:graphicFrame macro="">
      <xdr:nvGraphicFramePr>
        <xdr:cNvPr id="5" name="Chart 4">
          <a:extLst>
            <a:ext uri="{FF2B5EF4-FFF2-40B4-BE49-F238E27FC236}">
              <a16:creationId xmlns:a16="http://schemas.microsoft.com/office/drawing/2014/main" id="{1EA25B95-94F0-442D-8BDB-E684E1176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8965</xdr:colOff>
      <xdr:row>58</xdr:row>
      <xdr:rowOff>8964</xdr:rowOff>
    </xdr:from>
    <xdr:to>
      <xdr:col>19</xdr:col>
      <xdr:colOff>313765</xdr:colOff>
      <xdr:row>73</xdr:row>
      <xdr:rowOff>62752</xdr:rowOff>
    </xdr:to>
    <xdr:graphicFrame macro="">
      <xdr:nvGraphicFramePr>
        <xdr:cNvPr id="7" name="Chart 6">
          <a:extLst>
            <a:ext uri="{FF2B5EF4-FFF2-40B4-BE49-F238E27FC236}">
              <a16:creationId xmlns:a16="http://schemas.microsoft.com/office/drawing/2014/main" id="{420F944C-6374-4A50-B4BF-529CE59F1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200482</xdr:colOff>
      <xdr:row>75</xdr:row>
      <xdr:rowOff>116541</xdr:rowOff>
    </xdr:from>
    <xdr:to>
      <xdr:col>11</xdr:col>
      <xdr:colOff>505282</xdr:colOff>
      <xdr:row>90</xdr:row>
      <xdr:rowOff>170329</xdr:rowOff>
    </xdr:to>
    <xdr:graphicFrame macro="">
      <xdr:nvGraphicFramePr>
        <xdr:cNvPr id="8" name="Chart 7">
          <a:extLst>
            <a:ext uri="{FF2B5EF4-FFF2-40B4-BE49-F238E27FC236}">
              <a16:creationId xmlns:a16="http://schemas.microsoft.com/office/drawing/2014/main" id="{E6F27A95-8481-46CF-8931-28D05AD29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8965</xdr:colOff>
      <xdr:row>75</xdr:row>
      <xdr:rowOff>107575</xdr:rowOff>
    </xdr:from>
    <xdr:to>
      <xdr:col>19</xdr:col>
      <xdr:colOff>313765</xdr:colOff>
      <xdr:row>90</xdr:row>
      <xdr:rowOff>161363</xdr:rowOff>
    </xdr:to>
    <xdr:graphicFrame macro="">
      <xdr:nvGraphicFramePr>
        <xdr:cNvPr id="12" name="Chart 11">
          <a:extLst>
            <a:ext uri="{FF2B5EF4-FFF2-40B4-BE49-F238E27FC236}">
              <a16:creationId xmlns:a16="http://schemas.microsoft.com/office/drawing/2014/main" id="{BAC8AA5E-4F32-43BF-AE12-4C5A0AFC5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114300</xdr:colOff>
      <xdr:row>6</xdr:row>
      <xdr:rowOff>171450</xdr:rowOff>
    </xdr:from>
    <xdr:to>
      <xdr:col>3</xdr:col>
      <xdr:colOff>533400</xdr:colOff>
      <xdr:row>26</xdr:row>
      <xdr:rowOff>133350</xdr:rowOff>
    </xdr:to>
    <mc:AlternateContent xmlns:mc="http://schemas.openxmlformats.org/markup-compatibility/2006" xmlns:a14="http://schemas.microsoft.com/office/drawing/2010/main">
      <mc:Choice Requires="a14">
        <xdr:graphicFrame macro="">
          <xdr:nvGraphicFramePr>
            <xdr:cNvPr id="3" name="Month 1">
              <a:extLst>
                <a:ext uri="{FF2B5EF4-FFF2-40B4-BE49-F238E27FC236}">
                  <a16:creationId xmlns:a16="http://schemas.microsoft.com/office/drawing/2014/main" id="{1788734E-3A3C-421F-B152-E44B2D9AC8CD}"/>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mlns="">
        <xdr:sp macro="" textlink="">
          <xdr:nvSpPr>
            <xdr:cNvPr id="0" name=""/>
            <xdr:cNvSpPr>
              <a:spLocks noTextEdit="1"/>
            </xdr:cNvSpPr>
          </xdr:nvSpPr>
          <xdr:spPr>
            <a:xfrm>
              <a:off x="723900" y="1314450"/>
              <a:ext cx="1638300" cy="3771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eyush Pouranik Choudhary" refreshedDate="46022.461996990744" createdVersion="8" refreshedVersion="8" minRefreshableVersion="3" recordCount="365" xr:uid="{384F4A36-7DDA-4F9E-AB14-D61FD254F84A}">
  <cacheSource type="worksheet">
    <worksheetSource name="Table1"/>
  </cacheSource>
  <cacheFields count="19">
    <cacheField name="Date" numFmtId="164">
      <sharedItems containsSemiMixedTypes="0" containsNonDate="0" containsDate="1" containsString="0" minDate="2024-01-01T00:00:00" maxDate="2024-12-31T00:00:00" count="365">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09T00:00:00"/>
        <d v="2024-05-10T00:00:00"/>
        <d v="2024-05-11T00:00:00"/>
        <d v="2024-05-12T00:00:00"/>
        <d v="2024-05-13T00:00:00"/>
        <d v="2024-05-14T00:00:00"/>
        <d v="2024-05-15T00:00:00"/>
        <d v="2024-05-16T00:00:00"/>
        <d v="2024-05-17T00:00:00"/>
        <d v="2024-05-18T00:00:00"/>
        <d v="2024-05-19T00:00:00"/>
        <d v="2024-05-20T00:00:00"/>
        <d v="2024-05-21T00:00:00"/>
        <d v="2024-05-22T00:00:00"/>
        <d v="2024-05-23T00:00:00"/>
        <d v="2024-05-24T00:00:00"/>
        <d v="2024-05-25T00:00:00"/>
        <d v="2024-05-26T00:00:00"/>
        <d v="2024-05-27T00:00:00"/>
        <d v="2024-05-28T00:00:00"/>
        <d v="2024-05-29T00:00:00"/>
        <d v="2024-05-30T00:00:00"/>
        <d v="2024-05-31T00:00:00"/>
        <d v="2024-06-01T00:00:00"/>
        <d v="2024-06-02T00:00:00"/>
        <d v="2024-06-03T00:00:00"/>
        <d v="2024-06-04T00:00:00"/>
        <d v="2024-06-05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6-28T00:00:00"/>
        <d v="2024-06-29T00:00:00"/>
        <d v="2024-06-30T00:00:00"/>
        <d v="2024-07-01T00:00:00"/>
        <d v="2024-07-02T00:00:00"/>
        <d v="2024-07-03T00:00:00"/>
        <d v="2024-07-04T00:00:00"/>
        <d v="2024-07-05T00:00:00"/>
        <d v="2024-07-06T00:00:00"/>
        <d v="2024-07-07T00:00:00"/>
        <d v="2024-07-08T00:00:00"/>
        <d v="2024-07-09T00:00:00"/>
        <d v="2024-07-10T00:00:00"/>
        <d v="2024-07-11T00:00:00"/>
        <d v="2024-07-12T00:00:00"/>
        <d v="2024-07-13T00:00:00"/>
        <d v="2024-07-14T00:00:00"/>
        <d v="2024-07-15T00:00:00"/>
        <d v="2024-07-16T00:00:00"/>
        <d v="2024-07-17T00:00:00"/>
        <d v="2024-07-18T00:00:00"/>
        <d v="2024-07-19T00:00:00"/>
        <d v="2024-07-20T00:00:00"/>
        <d v="2024-07-21T00:00:00"/>
        <d v="2024-07-22T00:00:00"/>
        <d v="2024-07-23T00:00:00"/>
        <d v="2024-07-24T00:00:00"/>
        <d v="2024-07-25T00:00:00"/>
        <d v="2024-07-26T00:00:00"/>
        <d v="2024-07-27T00:00:00"/>
        <d v="2024-07-28T00:00:00"/>
        <d v="2024-07-29T00:00:00"/>
        <d v="2024-07-30T00:00:00"/>
        <d v="2024-07-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d v="2024-09-01T00:00:00"/>
        <d v="2024-09-02T00:00:00"/>
        <d v="2024-09-03T00:00:00"/>
        <d v="2024-09-04T00:00:00"/>
        <d v="2024-09-05T00:00:00"/>
        <d v="2024-09-06T00:00:00"/>
        <d v="2024-09-07T00:00:00"/>
        <d v="2024-09-08T00:00:00"/>
        <d v="2024-09-09T00:00:00"/>
        <d v="2024-09-10T00:00:00"/>
        <d v="2024-09-11T00:00:00"/>
        <d v="2024-09-12T00:00:00"/>
        <d v="2024-09-13T00:00:00"/>
        <d v="2024-09-14T00:00:00"/>
        <d v="2024-09-15T00:00:00"/>
        <d v="2024-09-16T00:00:00"/>
        <d v="2024-09-17T00:00:00"/>
        <d v="2024-09-18T00:00:00"/>
        <d v="2024-09-19T00:00:00"/>
        <d v="2024-09-20T00:00:00"/>
        <d v="2024-09-21T00:00:00"/>
        <d v="2024-09-22T00:00:00"/>
        <d v="2024-09-23T00:00:00"/>
        <d v="2024-09-24T00:00:00"/>
        <d v="2024-09-25T00:00:00"/>
        <d v="2024-09-26T00:00:00"/>
        <d v="2024-09-27T00:00:00"/>
        <d v="2024-09-28T00:00:00"/>
        <d v="2024-09-29T00:00:00"/>
        <d v="2024-09-30T00:00:00"/>
        <d v="2024-10-01T00:00:00"/>
        <d v="2024-10-02T00:00:00"/>
        <d v="2024-10-03T00:00:00"/>
        <d v="2024-10-04T00:00:00"/>
        <d v="2024-10-05T00:00:00"/>
        <d v="2024-10-06T00:00:00"/>
        <d v="2024-10-07T00:00:00"/>
        <d v="2024-10-08T00:00:00"/>
        <d v="2024-10-09T00:00:00"/>
        <d v="2024-10-10T00:00:00"/>
        <d v="2024-10-11T00:00:00"/>
        <d v="2024-10-12T00:00:00"/>
        <d v="2024-10-13T00:00:00"/>
        <d v="2024-10-14T00:00:00"/>
        <d v="2024-10-15T00:00:00"/>
        <d v="2024-10-16T00:00:00"/>
        <d v="2024-10-17T00:00:00"/>
        <d v="2024-10-18T00:00:00"/>
        <d v="2024-10-19T00:00:00"/>
        <d v="2024-10-20T00:00:00"/>
        <d v="2024-10-21T00:00:00"/>
        <d v="2024-10-22T00:00:00"/>
        <d v="2024-10-23T00:00:00"/>
        <d v="2024-10-24T00:00:00"/>
        <d v="2024-10-25T00:00:00"/>
        <d v="2024-10-26T00:00:00"/>
        <d v="2024-10-27T00:00:00"/>
        <d v="2024-10-28T00:00:00"/>
        <d v="2024-10-29T00:00:00"/>
        <d v="2024-10-30T00:00:00"/>
        <d v="2024-10-31T00:00:00"/>
        <d v="2024-11-01T00:00:00"/>
        <d v="2024-11-02T00:00:00"/>
        <d v="2024-11-03T00:00:00"/>
        <d v="2024-11-04T00:00:00"/>
        <d v="2024-11-05T00:00:00"/>
        <d v="2024-11-06T00:00:00"/>
        <d v="2024-11-07T00:00:00"/>
        <d v="2024-11-08T00:00:00"/>
        <d v="2024-11-09T00:00:00"/>
        <d v="2024-11-10T00:00:00"/>
        <d v="2024-11-11T00:00:00"/>
        <d v="2024-11-12T00:00:00"/>
        <d v="2024-11-13T00:00:00"/>
        <d v="2024-11-14T00:00:00"/>
        <d v="2024-11-15T00:00:00"/>
        <d v="2024-11-16T00:00:00"/>
        <d v="2024-11-17T00:00:00"/>
        <d v="2024-11-18T00:00:00"/>
        <d v="2024-11-19T00:00:00"/>
        <d v="2024-11-20T00:00:00"/>
        <d v="2024-11-21T00:00:00"/>
        <d v="2024-11-22T00:00:00"/>
        <d v="2024-11-23T00:00:00"/>
        <d v="2024-11-24T00:00:00"/>
        <d v="2024-11-25T00:00:00"/>
        <d v="2024-11-26T00:00:00"/>
        <d v="2024-11-27T00:00:00"/>
        <d v="2024-11-28T00:00:00"/>
        <d v="2024-11-29T00:00:00"/>
        <d v="2024-11-30T00:00:00"/>
        <d v="2024-12-01T00:00:00"/>
        <d v="2024-12-02T00:00:00"/>
        <d v="2024-12-03T00:00:00"/>
        <d v="2024-12-04T00:00:00"/>
        <d v="2024-12-05T00:00:00"/>
        <d v="2024-12-06T00:00:00"/>
        <d v="2024-12-07T00:00:00"/>
        <d v="2024-12-08T00:00:00"/>
        <d v="2024-12-09T00:00:00"/>
        <d v="2024-12-10T00:00:00"/>
        <d v="2024-12-11T00:00:00"/>
        <d v="2024-12-12T00:00:00"/>
        <d v="2024-12-13T00:00:00"/>
        <d v="2024-12-14T00:00:00"/>
        <d v="2024-12-15T00:00:00"/>
        <d v="2024-12-16T00:00:00"/>
        <d v="2024-12-17T00:00:00"/>
        <d v="2024-12-18T00:00:00"/>
        <d v="2024-12-19T00:00:00"/>
        <d v="2024-12-20T00:00:00"/>
        <d v="2024-12-21T00:00:00"/>
        <d v="2024-12-22T00:00:00"/>
        <d v="2024-12-23T00:00:00"/>
        <d v="2024-12-24T00:00:00"/>
        <d v="2024-12-25T00:00:00"/>
        <d v="2024-12-26T00:00:00"/>
        <d v="2024-12-27T00:00:00"/>
        <d v="2024-12-28T00:00:00"/>
        <d v="2024-12-29T00:00:00"/>
        <d v="2024-12-30T00:00:00"/>
      </sharedItems>
    </cacheField>
    <cacheField name="Month" numFmtId="164">
      <sharedItems count="12">
        <s v="Jan"/>
        <s v="Feb"/>
        <s v="Mar"/>
        <s v="Apr"/>
        <s v="May"/>
        <s v="Jun"/>
        <s v="Jul"/>
        <s v="Aug"/>
        <s v="Sep"/>
        <s v="Oct"/>
        <s v="Nov"/>
        <s v="Dec"/>
      </sharedItems>
    </cacheField>
    <cacheField name="Plant_ID" numFmtId="0">
      <sharedItems/>
    </cacheField>
    <cacheField name="Dept_ID" numFmtId="0">
      <sharedItems/>
    </cacheField>
    <cacheField name="Machine_ID" numFmtId="0">
      <sharedItems/>
    </cacheField>
    <cacheField name="Planned_Production_Hours" numFmtId="0">
      <sharedItems containsSemiMixedTypes="0" containsString="0" containsNumber="1" containsInteger="1" minValue="24" maxValue="24"/>
    </cacheField>
    <cacheField name="Actual_Run_Hours" numFmtId="0">
      <sharedItems containsSemiMixedTypes="0" containsString="0" containsNumber="1" minValue="21.01" maxValue="23.64"/>
    </cacheField>
    <cacheField name="Downtime_Hours" numFmtId="0">
      <sharedItems containsSemiMixedTypes="0" containsString="0" containsNumber="1" minValue="0.36" maxValue="2.99"/>
    </cacheField>
    <cacheField name="Breakdown_Count" numFmtId="0">
      <sharedItems containsSemiMixedTypes="0" containsString="0" containsNumber="1" containsInteger="1" minValue="0" maxValue="2"/>
    </cacheField>
    <cacheField name="Repair_Hours" numFmtId="0">
      <sharedItems containsSemiMixedTypes="0" containsString="0" containsNumber="1" minValue="0.36" maxValue="2.99"/>
    </cacheField>
    <cacheField name="Planned_Maint_Hours" numFmtId="0">
      <sharedItems containsSemiMixedTypes="0" containsString="0" containsNumber="1" containsInteger="1" minValue="3" maxValue="5"/>
    </cacheField>
    <cacheField name="Unplanned_Maint_Hours" numFmtId="0">
      <sharedItems containsSemiMixedTypes="0" containsString="0" containsNumber="1" minValue="0.36" maxValue="2.99"/>
    </cacheField>
    <cacheField name="PM_Planned" numFmtId="0">
      <sharedItems containsSemiMixedTypes="0" containsString="0" containsNumber="1" containsInteger="1" minValue="0" maxValue="1"/>
    </cacheField>
    <cacheField name="PM_Completed" numFmtId="0">
      <sharedItems containsSemiMixedTypes="0" containsString="0" containsNumber="1" containsInteger="1" minValue="0" maxValue="1"/>
    </cacheField>
    <cacheField name="Units_Produced" numFmtId="0">
      <sharedItems containsSemiMixedTypes="0" containsString="0" containsNumber="1" containsInteger="1" minValue="2802" maxValue="3398"/>
    </cacheField>
    <cacheField name="Maintenance_Cost" numFmtId="0">
      <sharedItems containsSemiMixedTypes="0" containsString="0" containsNumber="1" containsInteger="1" minValue="5000" maxValue="7982"/>
    </cacheField>
    <cacheField name="Repeat_Failure" numFmtId="0">
      <sharedItems/>
    </cacheField>
    <cacheField name="Quality_Rate" numFmtId="0">
      <sharedItems containsSemiMixedTypes="0" containsString="0" containsNumber="1" minValue="0.96" maxValue="0.99"/>
    </cacheField>
    <cacheField name="Performance_Rate" numFmtId="0">
      <sharedItems containsSemiMixedTypes="0" containsString="0" containsNumber="1" minValue="0.92" maxValue="0.97"/>
    </cacheField>
  </cacheFields>
  <extLst>
    <ext xmlns:x14="http://schemas.microsoft.com/office/spreadsheetml/2009/9/main" uri="{725AE2AE-9491-48be-B2B4-4EB974FC3084}">
      <x14:pivotCacheDefinition pivotCacheId="174446207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5">
  <r>
    <x v="0"/>
    <x v="0"/>
    <s v="P01"/>
    <s v="D01"/>
    <s v="M01"/>
    <n v="24"/>
    <n v="22.59"/>
    <n v="1.41"/>
    <n v="0"/>
    <n v="1.41"/>
    <n v="3"/>
    <n v="1.41"/>
    <n v="0"/>
    <n v="0"/>
    <n v="3259"/>
    <n v="5956"/>
    <s v="No"/>
    <n v="0.97"/>
    <n v="0.92"/>
  </r>
  <r>
    <x v="1"/>
    <x v="0"/>
    <s v="P01"/>
    <s v="D01"/>
    <s v="M01"/>
    <n v="24"/>
    <n v="22.28"/>
    <n v="1.72"/>
    <n v="1"/>
    <n v="1.72"/>
    <n v="5"/>
    <n v="1.72"/>
    <n v="1"/>
    <n v="1"/>
    <n v="3306"/>
    <n v="5793"/>
    <s v="No"/>
    <n v="0.97"/>
    <n v="0.97"/>
  </r>
  <r>
    <x v="2"/>
    <x v="0"/>
    <s v="P01"/>
    <s v="D01"/>
    <s v="M01"/>
    <n v="24"/>
    <n v="21.39"/>
    <n v="2.61"/>
    <n v="1"/>
    <n v="2.61"/>
    <n v="4"/>
    <n v="2.61"/>
    <n v="1"/>
    <n v="1"/>
    <n v="3086"/>
    <n v="6615"/>
    <s v="No"/>
    <n v="0.99"/>
    <n v="0.94"/>
  </r>
  <r>
    <x v="3"/>
    <x v="0"/>
    <s v="P01"/>
    <s v="D01"/>
    <s v="M01"/>
    <n v="24"/>
    <n v="23.4"/>
    <n v="0.6"/>
    <n v="1"/>
    <n v="0.6"/>
    <n v="5"/>
    <n v="0.6"/>
    <n v="0"/>
    <n v="0"/>
    <n v="3216"/>
    <n v="5317"/>
    <s v="No"/>
    <n v="0.98"/>
    <n v="0.93"/>
  </r>
  <r>
    <x v="4"/>
    <x v="0"/>
    <s v="P01"/>
    <s v="D01"/>
    <s v="M01"/>
    <n v="24"/>
    <n v="21.88"/>
    <n v="2.12"/>
    <n v="1"/>
    <n v="2.12"/>
    <n v="5"/>
    <n v="2.12"/>
    <n v="1"/>
    <n v="1"/>
    <n v="3352"/>
    <n v="7938"/>
    <s v="No"/>
    <n v="0.98"/>
    <n v="0.94"/>
  </r>
  <r>
    <x v="5"/>
    <x v="0"/>
    <s v="P01"/>
    <s v="D01"/>
    <s v="M01"/>
    <n v="24"/>
    <n v="23.16"/>
    <n v="0.84"/>
    <n v="0"/>
    <n v="0.84"/>
    <n v="3"/>
    <n v="0.84"/>
    <n v="1"/>
    <n v="1"/>
    <n v="2903"/>
    <n v="5358"/>
    <s v="No"/>
    <n v="0.97"/>
    <n v="0.92"/>
  </r>
  <r>
    <x v="6"/>
    <x v="0"/>
    <s v="P01"/>
    <s v="D01"/>
    <s v="M01"/>
    <n v="24"/>
    <n v="22.74"/>
    <n v="1.26"/>
    <n v="1"/>
    <n v="1.26"/>
    <n v="5"/>
    <n v="1.26"/>
    <n v="0"/>
    <n v="0"/>
    <n v="3078"/>
    <n v="5243"/>
    <s v="No"/>
    <n v="0.96"/>
    <n v="0.95"/>
  </r>
  <r>
    <x v="7"/>
    <x v="0"/>
    <s v="P01"/>
    <s v="D01"/>
    <s v="M01"/>
    <n v="24"/>
    <n v="23.16"/>
    <n v="0.84"/>
    <n v="1"/>
    <n v="0.84"/>
    <n v="3"/>
    <n v="0.84"/>
    <n v="1"/>
    <n v="1"/>
    <n v="2824"/>
    <n v="7890"/>
    <s v="No"/>
    <n v="0.98"/>
    <n v="0.95"/>
  </r>
  <r>
    <x v="8"/>
    <x v="0"/>
    <s v="P01"/>
    <s v="D01"/>
    <s v="M01"/>
    <n v="24"/>
    <n v="23.45"/>
    <n v="0.55000000000000004"/>
    <n v="2"/>
    <n v="0.55000000000000004"/>
    <n v="4"/>
    <n v="0.55000000000000004"/>
    <n v="0"/>
    <n v="0"/>
    <n v="2820"/>
    <n v="5923"/>
    <s v="No"/>
    <n v="0.99"/>
    <n v="0.96"/>
  </r>
  <r>
    <x v="9"/>
    <x v="0"/>
    <s v="P01"/>
    <s v="D01"/>
    <s v="M01"/>
    <n v="24"/>
    <n v="23.11"/>
    <n v="0.89"/>
    <n v="0"/>
    <n v="0.89"/>
    <n v="5"/>
    <n v="0.89"/>
    <n v="1"/>
    <n v="1"/>
    <n v="2882"/>
    <n v="5949"/>
    <s v="No"/>
    <n v="0.99"/>
    <n v="0.93"/>
  </r>
  <r>
    <x v="10"/>
    <x v="0"/>
    <s v="P01"/>
    <s v="D01"/>
    <s v="M01"/>
    <n v="24"/>
    <n v="22.85"/>
    <n v="1.1499999999999999"/>
    <n v="0"/>
    <n v="1.1499999999999999"/>
    <n v="3"/>
    <n v="1.1499999999999999"/>
    <n v="0"/>
    <n v="0"/>
    <n v="3070"/>
    <n v="6737"/>
    <s v="No"/>
    <n v="0.97"/>
    <n v="0.95"/>
  </r>
  <r>
    <x v="11"/>
    <x v="0"/>
    <s v="P01"/>
    <s v="D01"/>
    <s v="M01"/>
    <n v="24"/>
    <n v="23.34"/>
    <n v="0.66"/>
    <n v="0"/>
    <n v="0.66"/>
    <n v="5"/>
    <n v="0.66"/>
    <n v="0"/>
    <n v="0"/>
    <n v="2948"/>
    <n v="7156"/>
    <s v="No"/>
    <n v="0.96"/>
    <n v="0.95"/>
  </r>
  <r>
    <x v="12"/>
    <x v="0"/>
    <s v="P01"/>
    <s v="D01"/>
    <s v="M01"/>
    <n v="24"/>
    <n v="22.12"/>
    <n v="1.88"/>
    <n v="2"/>
    <n v="1.88"/>
    <n v="5"/>
    <n v="1.88"/>
    <n v="1"/>
    <n v="1"/>
    <n v="3374"/>
    <n v="5469"/>
    <s v="No"/>
    <n v="0.97"/>
    <n v="0.96"/>
  </r>
  <r>
    <x v="13"/>
    <x v="0"/>
    <s v="P01"/>
    <s v="D01"/>
    <s v="M01"/>
    <n v="24"/>
    <n v="22.75"/>
    <n v="1.25"/>
    <n v="0"/>
    <n v="1.25"/>
    <n v="5"/>
    <n v="1.25"/>
    <n v="1"/>
    <n v="1"/>
    <n v="3075"/>
    <n v="7370"/>
    <s v="No"/>
    <n v="0.98"/>
    <n v="0.97"/>
  </r>
  <r>
    <x v="14"/>
    <x v="0"/>
    <s v="P01"/>
    <s v="D01"/>
    <s v="M01"/>
    <n v="24"/>
    <n v="22.12"/>
    <n v="1.88"/>
    <n v="2"/>
    <n v="1.88"/>
    <n v="5"/>
    <n v="1.88"/>
    <n v="0"/>
    <n v="0"/>
    <n v="3039"/>
    <n v="5015"/>
    <s v="Yes"/>
    <n v="0.96"/>
    <n v="0.95"/>
  </r>
  <r>
    <x v="15"/>
    <x v="0"/>
    <s v="P01"/>
    <s v="D01"/>
    <s v="M01"/>
    <n v="24"/>
    <n v="23.05"/>
    <n v="0.95"/>
    <n v="2"/>
    <n v="0.95"/>
    <n v="3"/>
    <n v="0.95"/>
    <n v="1"/>
    <n v="1"/>
    <n v="2838"/>
    <n v="7391"/>
    <s v="Yes"/>
    <n v="0.97"/>
    <n v="0.94"/>
  </r>
  <r>
    <x v="16"/>
    <x v="0"/>
    <s v="P01"/>
    <s v="D01"/>
    <s v="M01"/>
    <n v="24"/>
    <n v="22.94"/>
    <n v="1.06"/>
    <n v="1"/>
    <n v="1.06"/>
    <n v="4"/>
    <n v="1.06"/>
    <n v="0"/>
    <n v="0"/>
    <n v="2937"/>
    <n v="6607"/>
    <s v="No"/>
    <n v="0.98"/>
    <n v="0.93"/>
  </r>
  <r>
    <x v="17"/>
    <x v="0"/>
    <s v="P01"/>
    <s v="D01"/>
    <s v="M01"/>
    <n v="24"/>
    <n v="21.34"/>
    <n v="2.66"/>
    <n v="0"/>
    <n v="2.66"/>
    <n v="4"/>
    <n v="2.66"/>
    <n v="0"/>
    <n v="0"/>
    <n v="3226"/>
    <n v="7810"/>
    <s v="No"/>
    <n v="0.97"/>
    <n v="0.95"/>
  </r>
  <r>
    <x v="18"/>
    <x v="0"/>
    <s v="P01"/>
    <s v="D01"/>
    <s v="M01"/>
    <n v="24"/>
    <n v="22.52"/>
    <n v="1.48"/>
    <n v="1"/>
    <n v="1.48"/>
    <n v="5"/>
    <n v="1.48"/>
    <n v="1"/>
    <n v="1"/>
    <n v="2926"/>
    <n v="5731"/>
    <s v="No"/>
    <n v="0.98"/>
    <n v="0.93"/>
  </r>
  <r>
    <x v="19"/>
    <x v="0"/>
    <s v="P01"/>
    <s v="D01"/>
    <s v="M01"/>
    <n v="24"/>
    <n v="22.01"/>
    <n v="1.99"/>
    <n v="2"/>
    <n v="1.99"/>
    <n v="4"/>
    <n v="1.99"/>
    <n v="1"/>
    <n v="1"/>
    <n v="3162"/>
    <n v="6960"/>
    <s v="Yes"/>
    <n v="0.98"/>
    <n v="0.94"/>
  </r>
  <r>
    <x v="20"/>
    <x v="0"/>
    <s v="P01"/>
    <s v="D01"/>
    <s v="M01"/>
    <n v="24"/>
    <n v="22.44"/>
    <n v="1.56"/>
    <n v="2"/>
    <n v="1.56"/>
    <n v="4"/>
    <n v="1.56"/>
    <n v="1"/>
    <n v="1"/>
    <n v="2860"/>
    <n v="7944"/>
    <s v="No"/>
    <n v="0.99"/>
    <n v="0.92"/>
  </r>
  <r>
    <x v="21"/>
    <x v="0"/>
    <s v="P01"/>
    <s v="D01"/>
    <s v="M01"/>
    <n v="24"/>
    <n v="21.08"/>
    <n v="2.92"/>
    <n v="1"/>
    <n v="2.92"/>
    <n v="4"/>
    <n v="2.92"/>
    <n v="0"/>
    <n v="0"/>
    <n v="3101"/>
    <n v="6819"/>
    <s v="No"/>
    <n v="0.99"/>
    <n v="0.93"/>
  </r>
  <r>
    <x v="22"/>
    <x v="0"/>
    <s v="P01"/>
    <s v="D01"/>
    <s v="M01"/>
    <n v="24"/>
    <n v="22.89"/>
    <n v="1.1100000000000001"/>
    <n v="1"/>
    <n v="1.1100000000000001"/>
    <n v="5"/>
    <n v="1.1100000000000001"/>
    <n v="0"/>
    <n v="0"/>
    <n v="3398"/>
    <n v="5127"/>
    <s v="No"/>
    <n v="0.98"/>
    <n v="0.93"/>
  </r>
  <r>
    <x v="23"/>
    <x v="0"/>
    <s v="P01"/>
    <s v="D01"/>
    <s v="M01"/>
    <n v="24"/>
    <n v="22.34"/>
    <n v="1.66"/>
    <n v="1"/>
    <n v="1.66"/>
    <n v="3"/>
    <n v="1.66"/>
    <n v="0"/>
    <n v="0"/>
    <n v="2947"/>
    <n v="7802"/>
    <s v="No"/>
    <n v="0.96"/>
    <n v="0.92"/>
  </r>
  <r>
    <x v="24"/>
    <x v="0"/>
    <s v="P01"/>
    <s v="D01"/>
    <s v="M01"/>
    <n v="24"/>
    <n v="22.13"/>
    <n v="1.87"/>
    <n v="2"/>
    <n v="1.87"/>
    <n v="3"/>
    <n v="1.87"/>
    <n v="0"/>
    <n v="0"/>
    <n v="3019"/>
    <n v="5585"/>
    <s v="No"/>
    <n v="0.99"/>
    <n v="0.94"/>
  </r>
  <r>
    <x v="25"/>
    <x v="0"/>
    <s v="P01"/>
    <s v="D01"/>
    <s v="M01"/>
    <n v="24"/>
    <n v="22.96"/>
    <n v="1.04"/>
    <n v="0"/>
    <n v="1.04"/>
    <n v="5"/>
    <n v="1.04"/>
    <n v="1"/>
    <n v="1"/>
    <n v="3314"/>
    <n v="7000"/>
    <s v="No"/>
    <n v="0.99"/>
    <n v="0.96"/>
  </r>
  <r>
    <x v="26"/>
    <x v="0"/>
    <s v="P01"/>
    <s v="D01"/>
    <s v="M01"/>
    <n v="24"/>
    <n v="21.07"/>
    <n v="2.93"/>
    <n v="1"/>
    <n v="2.93"/>
    <n v="5"/>
    <n v="2.93"/>
    <n v="1"/>
    <n v="1"/>
    <n v="3278"/>
    <n v="6333"/>
    <s v="No"/>
    <n v="0.98"/>
    <n v="0.95"/>
  </r>
  <r>
    <x v="27"/>
    <x v="0"/>
    <s v="P01"/>
    <s v="D01"/>
    <s v="M01"/>
    <n v="24"/>
    <n v="23.35"/>
    <n v="0.65"/>
    <n v="0"/>
    <n v="0.65"/>
    <n v="5"/>
    <n v="0.65"/>
    <n v="1"/>
    <n v="1"/>
    <n v="3272"/>
    <n v="6448"/>
    <s v="No"/>
    <n v="0.96"/>
    <n v="0.95"/>
  </r>
  <r>
    <x v="28"/>
    <x v="0"/>
    <s v="P01"/>
    <s v="D01"/>
    <s v="M01"/>
    <n v="24"/>
    <n v="21.12"/>
    <n v="2.88"/>
    <n v="1"/>
    <n v="2.88"/>
    <n v="5"/>
    <n v="2.88"/>
    <n v="1"/>
    <n v="1"/>
    <n v="3128"/>
    <n v="5744"/>
    <s v="No"/>
    <n v="0.99"/>
    <n v="0.94"/>
  </r>
  <r>
    <x v="29"/>
    <x v="0"/>
    <s v="P01"/>
    <s v="D01"/>
    <s v="M01"/>
    <n v="24"/>
    <n v="21.34"/>
    <n v="2.66"/>
    <n v="2"/>
    <n v="2.66"/>
    <n v="3"/>
    <n v="2.66"/>
    <n v="0"/>
    <n v="0"/>
    <n v="3259"/>
    <n v="5347"/>
    <s v="No"/>
    <n v="0.99"/>
    <n v="0.97"/>
  </r>
  <r>
    <x v="30"/>
    <x v="0"/>
    <s v="P01"/>
    <s v="D01"/>
    <s v="M01"/>
    <n v="24"/>
    <n v="21.31"/>
    <n v="2.69"/>
    <n v="1"/>
    <n v="2.69"/>
    <n v="5"/>
    <n v="2.69"/>
    <n v="1"/>
    <n v="1"/>
    <n v="3005"/>
    <n v="6149"/>
    <s v="No"/>
    <n v="0.98"/>
    <n v="0.96"/>
  </r>
  <r>
    <x v="31"/>
    <x v="1"/>
    <s v="P01"/>
    <s v="D01"/>
    <s v="M01"/>
    <n v="24"/>
    <n v="22.42"/>
    <n v="1.58"/>
    <n v="1"/>
    <n v="1.58"/>
    <n v="4"/>
    <n v="1.58"/>
    <n v="0"/>
    <n v="0"/>
    <n v="3369"/>
    <n v="7635"/>
    <s v="No"/>
    <n v="0.98"/>
    <n v="0.93"/>
  </r>
  <r>
    <x v="32"/>
    <x v="1"/>
    <s v="P01"/>
    <s v="D01"/>
    <s v="M01"/>
    <n v="24"/>
    <n v="21.15"/>
    <n v="2.85"/>
    <n v="1"/>
    <n v="2.85"/>
    <n v="3"/>
    <n v="2.85"/>
    <n v="0"/>
    <n v="0"/>
    <n v="3107"/>
    <n v="6261"/>
    <s v="No"/>
    <n v="0.98"/>
    <n v="0.96"/>
  </r>
  <r>
    <x v="33"/>
    <x v="1"/>
    <s v="P01"/>
    <s v="D01"/>
    <s v="M01"/>
    <n v="24"/>
    <n v="22.17"/>
    <n v="1.83"/>
    <n v="0"/>
    <n v="1.83"/>
    <n v="4"/>
    <n v="1.83"/>
    <n v="1"/>
    <n v="1"/>
    <n v="3066"/>
    <n v="6632"/>
    <s v="No"/>
    <n v="0.97"/>
    <n v="0.96"/>
  </r>
  <r>
    <x v="34"/>
    <x v="1"/>
    <s v="P01"/>
    <s v="D01"/>
    <s v="M01"/>
    <n v="24"/>
    <n v="22.52"/>
    <n v="1.48"/>
    <n v="1"/>
    <n v="1.48"/>
    <n v="5"/>
    <n v="1.48"/>
    <n v="0"/>
    <n v="0"/>
    <n v="3335"/>
    <n v="5978"/>
    <s v="No"/>
    <n v="0.97"/>
    <n v="0.94"/>
  </r>
  <r>
    <x v="35"/>
    <x v="1"/>
    <s v="P01"/>
    <s v="D01"/>
    <s v="M01"/>
    <n v="24"/>
    <n v="23.19"/>
    <n v="0.81"/>
    <n v="0"/>
    <n v="0.81"/>
    <n v="3"/>
    <n v="0.81"/>
    <n v="1"/>
    <n v="1"/>
    <n v="2863"/>
    <n v="5698"/>
    <s v="No"/>
    <n v="0.98"/>
    <n v="0.94"/>
  </r>
  <r>
    <x v="36"/>
    <x v="1"/>
    <s v="P01"/>
    <s v="D01"/>
    <s v="M01"/>
    <n v="24"/>
    <n v="21.67"/>
    <n v="2.33"/>
    <n v="1"/>
    <n v="2.33"/>
    <n v="3"/>
    <n v="2.33"/>
    <n v="1"/>
    <n v="1"/>
    <n v="2845"/>
    <n v="7033"/>
    <s v="No"/>
    <n v="0.97"/>
    <n v="0.93"/>
  </r>
  <r>
    <x v="37"/>
    <x v="1"/>
    <s v="P01"/>
    <s v="D01"/>
    <s v="M01"/>
    <n v="24"/>
    <n v="23.38"/>
    <n v="0.62"/>
    <n v="0"/>
    <n v="0.62"/>
    <n v="5"/>
    <n v="0.62"/>
    <n v="0"/>
    <n v="0"/>
    <n v="2834"/>
    <n v="5942"/>
    <s v="No"/>
    <n v="0.97"/>
    <n v="0.92"/>
  </r>
  <r>
    <x v="38"/>
    <x v="1"/>
    <s v="P01"/>
    <s v="D01"/>
    <s v="M01"/>
    <n v="24"/>
    <n v="21.34"/>
    <n v="2.66"/>
    <n v="0"/>
    <n v="2.66"/>
    <n v="4"/>
    <n v="2.66"/>
    <n v="1"/>
    <n v="1"/>
    <n v="2913"/>
    <n v="6597"/>
    <s v="No"/>
    <n v="0.97"/>
    <n v="0.96"/>
  </r>
  <r>
    <x v="39"/>
    <x v="1"/>
    <s v="P01"/>
    <s v="D01"/>
    <s v="M01"/>
    <n v="24"/>
    <n v="21.19"/>
    <n v="2.81"/>
    <n v="0"/>
    <n v="2.81"/>
    <n v="5"/>
    <n v="2.81"/>
    <n v="1"/>
    <n v="1"/>
    <n v="3101"/>
    <n v="5899"/>
    <s v="No"/>
    <n v="0.98"/>
    <n v="0.96"/>
  </r>
  <r>
    <x v="40"/>
    <x v="1"/>
    <s v="P01"/>
    <s v="D01"/>
    <s v="M01"/>
    <n v="24"/>
    <n v="23.01"/>
    <n v="0.99"/>
    <n v="0"/>
    <n v="0.99"/>
    <n v="5"/>
    <n v="0.99"/>
    <n v="0"/>
    <n v="0"/>
    <n v="2806"/>
    <n v="7034"/>
    <s v="No"/>
    <n v="0.99"/>
    <n v="0.94"/>
  </r>
  <r>
    <x v="41"/>
    <x v="1"/>
    <s v="P01"/>
    <s v="D01"/>
    <s v="M01"/>
    <n v="24"/>
    <n v="22.58"/>
    <n v="1.42"/>
    <n v="0"/>
    <n v="1.42"/>
    <n v="4"/>
    <n v="1.42"/>
    <n v="0"/>
    <n v="0"/>
    <n v="3074"/>
    <n v="6528"/>
    <s v="No"/>
    <n v="0.99"/>
    <n v="0.95"/>
  </r>
  <r>
    <x v="42"/>
    <x v="1"/>
    <s v="P01"/>
    <s v="D01"/>
    <s v="M01"/>
    <n v="24"/>
    <n v="23.23"/>
    <n v="0.77"/>
    <n v="2"/>
    <n v="0.77"/>
    <n v="4"/>
    <n v="0.77"/>
    <n v="0"/>
    <n v="0"/>
    <n v="3386"/>
    <n v="5335"/>
    <s v="Yes"/>
    <n v="0.98"/>
    <n v="0.94"/>
  </r>
  <r>
    <x v="43"/>
    <x v="1"/>
    <s v="P01"/>
    <s v="D01"/>
    <s v="M01"/>
    <n v="24"/>
    <n v="21.94"/>
    <n v="2.06"/>
    <n v="2"/>
    <n v="2.06"/>
    <n v="3"/>
    <n v="2.06"/>
    <n v="1"/>
    <n v="1"/>
    <n v="3041"/>
    <n v="5997"/>
    <s v="Yes"/>
    <n v="0.97"/>
    <n v="0.95"/>
  </r>
  <r>
    <x v="44"/>
    <x v="1"/>
    <s v="P01"/>
    <s v="D01"/>
    <s v="M01"/>
    <n v="24"/>
    <n v="22.23"/>
    <n v="1.77"/>
    <n v="1"/>
    <n v="1.77"/>
    <n v="5"/>
    <n v="1.77"/>
    <n v="1"/>
    <n v="1"/>
    <n v="3042"/>
    <n v="7644"/>
    <s v="No"/>
    <n v="0.96"/>
    <n v="0.94"/>
  </r>
  <r>
    <x v="45"/>
    <x v="1"/>
    <s v="P01"/>
    <s v="D01"/>
    <s v="M01"/>
    <n v="24"/>
    <n v="22.63"/>
    <n v="1.37"/>
    <n v="2"/>
    <n v="1.37"/>
    <n v="5"/>
    <n v="1.37"/>
    <n v="1"/>
    <n v="1"/>
    <n v="3293"/>
    <n v="5987"/>
    <s v="No"/>
    <n v="0.98"/>
    <n v="0.94"/>
  </r>
  <r>
    <x v="46"/>
    <x v="1"/>
    <s v="P01"/>
    <s v="D01"/>
    <s v="M01"/>
    <n v="24"/>
    <n v="22.69"/>
    <n v="1.31"/>
    <n v="0"/>
    <n v="1.31"/>
    <n v="3"/>
    <n v="1.31"/>
    <n v="1"/>
    <n v="1"/>
    <n v="3189"/>
    <n v="6162"/>
    <s v="No"/>
    <n v="0.97"/>
    <n v="0.94"/>
  </r>
  <r>
    <x v="47"/>
    <x v="1"/>
    <s v="P01"/>
    <s v="D01"/>
    <s v="M01"/>
    <n v="24"/>
    <n v="21.68"/>
    <n v="2.3199999999999998"/>
    <n v="2"/>
    <n v="2.3199999999999998"/>
    <n v="5"/>
    <n v="2.3199999999999998"/>
    <n v="1"/>
    <n v="1"/>
    <n v="3263"/>
    <n v="6822"/>
    <s v="No"/>
    <n v="0.96"/>
    <n v="0.94"/>
  </r>
  <r>
    <x v="48"/>
    <x v="1"/>
    <s v="P01"/>
    <s v="D01"/>
    <s v="M01"/>
    <n v="24"/>
    <n v="22.19"/>
    <n v="1.81"/>
    <n v="2"/>
    <n v="1.81"/>
    <n v="5"/>
    <n v="1.81"/>
    <n v="0"/>
    <n v="0"/>
    <n v="3304"/>
    <n v="7332"/>
    <s v="No"/>
    <n v="0.99"/>
    <n v="0.95"/>
  </r>
  <r>
    <x v="49"/>
    <x v="1"/>
    <s v="P01"/>
    <s v="D01"/>
    <s v="M01"/>
    <n v="24"/>
    <n v="22.25"/>
    <n v="1.75"/>
    <n v="1"/>
    <n v="1.75"/>
    <n v="5"/>
    <n v="1.75"/>
    <n v="1"/>
    <n v="1"/>
    <n v="3101"/>
    <n v="6172"/>
    <s v="No"/>
    <n v="0.96"/>
    <n v="0.96"/>
  </r>
  <r>
    <x v="50"/>
    <x v="1"/>
    <s v="P01"/>
    <s v="D01"/>
    <s v="M01"/>
    <n v="24"/>
    <n v="22.6"/>
    <n v="1.4"/>
    <n v="2"/>
    <n v="1.4"/>
    <n v="3"/>
    <n v="1.4"/>
    <n v="1"/>
    <n v="1"/>
    <n v="3386"/>
    <n v="7531"/>
    <s v="No"/>
    <n v="0.97"/>
    <n v="0.93"/>
  </r>
  <r>
    <x v="51"/>
    <x v="1"/>
    <s v="P01"/>
    <s v="D01"/>
    <s v="M01"/>
    <n v="24"/>
    <n v="21.23"/>
    <n v="2.77"/>
    <n v="0"/>
    <n v="2.77"/>
    <n v="4"/>
    <n v="2.77"/>
    <n v="1"/>
    <n v="1"/>
    <n v="2855"/>
    <n v="7018"/>
    <s v="No"/>
    <n v="0.97"/>
    <n v="0.96"/>
  </r>
  <r>
    <x v="52"/>
    <x v="1"/>
    <s v="P01"/>
    <s v="D01"/>
    <s v="M01"/>
    <n v="24"/>
    <n v="23.62"/>
    <n v="0.38"/>
    <n v="0"/>
    <n v="0.38"/>
    <n v="3"/>
    <n v="0.38"/>
    <n v="0"/>
    <n v="0"/>
    <n v="3211"/>
    <n v="5269"/>
    <s v="No"/>
    <n v="0.99"/>
    <n v="0.93"/>
  </r>
  <r>
    <x v="53"/>
    <x v="1"/>
    <s v="P01"/>
    <s v="D01"/>
    <s v="M01"/>
    <n v="24"/>
    <n v="23.37"/>
    <n v="0.63"/>
    <n v="1"/>
    <n v="0.63"/>
    <n v="5"/>
    <n v="0.63"/>
    <n v="1"/>
    <n v="1"/>
    <n v="3370"/>
    <n v="7100"/>
    <s v="No"/>
    <n v="0.99"/>
    <n v="0.92"/>
  </r>
  <r>
    <x v="54"/>
    <x v="1"/>
    <s v="P01"/>
    <s v="D01"/>
    <s v="M01"/>
    <n v="24"/>
    <n v="22.07"/>
    <n v="1.93"/>
    <n v="0"/>
    <n v="1.93"/>
    <n v="4"/>
    <n v="1.93"/>
    <n v="1"/>
    <n v="1"/>
    <n v="2997"/>
    <n v="6121"/>
    <s v="No"/>
    <n v="0.97"/>
    <n v="0.94"/>
  </r>
  <r>
    <x v="55"/>
    <x v="1"/>
    <s v="P01"/>
    <s v="D01"/>
    <s v="M01"/>
    <n v="24"/>
    <n v="21.6"/>
    <n v="2.4"/>
    <n v="2"/>
    <n v="2.4"/>
    <n v="3"/>
    <n v="2.4"/>
    <n v="1"/>
    <n v="1"/>
    <n v="3073"/>
    <n v="6035"/>
    <s v="Yes"/>
    <n v="0.96"/>
    <n v="0.92"/>
  </r>
  <r>
    <x v="56"/>
    <x v="1"/>
    <s v="P01"/>
    <s v="D01"/>
    <s v="M01"/>
    <n v="24"/>
    <n v="22.42"/>
    <n v="1.58"/>
    <n v="2"/>
    <n v="1.58"/>
    <n v="5"/>
    <n v="1.58"/>
    <n v="0"/>
    <n v="0"/>
    <n v="3170"/>
    <n v="7713"/>
    <s v="No"/>
    <n v="0.98"/>
    <n v="0.97"/>
  </r>
  <r>
    <x v="57"/>
    <x v="1"/>
    <s v="P01"/>
    <s v="D01"/>
    <s v="M01"/>
    <n v="24"/>
    <n v="21.58"/>
    <n v="2.42"/>
    <n v="0"/>
    <n v="2.42"/>
    <n v="3"/>
    <n v="2.42"/>
    <n v="0"/>
    <n v="0"/>
    <n v="3138"/>
    <n v="6793"/>
    <s v="No"/>
    <n v="0.97"/>
    <n v="0.94"/>
  </r>
  <r>
    <x v="58"/>
    <x v="1"/>
    <s v="P01"/>
    <s v="D01"/>
    <s v="M01"/>
    <n v="24"/>
    <n v="23.52"/>
    <n v="0.48"/>
    <n v="1"/>
    <n v="0.48"/>
    <n v="5"/>
    <n v="0.48"/>
    <n v="1"/>
    <n v="1"/>
    <n v="3061"/>
    <n v="6450"/>
    <s v="No"/>
    <n v="0.98"/>
    <n v="0.94"/>
  </r>
  <r>
    <x v="59"/>
    <x v="1"/>
    <s v="P01"/>
    <s v="D01"/>
    <s v="M01"/>
    <n v="24"/>
    <n v="23.37"/>
    <n v="0.63"/>
    <n v="0"/>
    <n v="0.63"/>
    <n v="5"/>
    <n v="0.63"/>
    <n v="1"/>
    <n v="1"/>
    <n v="3329"/>
    <n v="7177"/>
    <s v="No"/>
    <n v="0.97"/>
    <n v="0.93"/>
  </r>
  <r>
    <x v="60"/>
    <x v="2"/>
    <s v="P01"/>
    <s v="D01"/>
    <s v="M01"/>
    <n v="24"/>
    <n v="21.15"/>
    <n v="2.85"/>
    <n v="2"/>
    <n v="2.85"/>
    <n v="5"/>
    <n v="2.85"/>
    <n v="1"/>
    <n v="1"/>
    <n v="3146"/>
    <n v="5654"/>
    <s v="No"/>
    <n v="0.96"/>
    <n v="0.92"/>
  </r>
  <r>
    <x v="61"/>
    <x v="2"/>
    <s v="P01"/>
    <s v="D01"/>
    <s v="M01"/>
    <n v="24"/>
    <n v="22.68"/>
    <n v="1.32"/>
    <n v="0"/>
    <n v="1.32"/>
    <n v="4"/>
    <n v="1.32"/>
    <n v="0"/>
    <n v="0"/>
    <n v="3170"/>
    <n v="6130"/>
    <s v="No"/>
    <n v="0.97"/>
    <n v="0.96"/>
  </r>
  <r>
    <x v="62"/>
    <x v="2"/>
    <s v="P01"/>
    <s v="D01"/>
    <s v="M01"/>
    <n v="24"/>
    <n v="22.5"/>
    <n v="1.5"/>
    <n v="2"/>
    <n v="1.5"/>
    <n v="3"/>
    <n v="1.5"/>
    <n v="1"/>
    <n v="1"/>
    <n v="2976"/>
    <n v="7561"/>
    <s v="No"/>
    <n v="0.97"/>
    <n v="0.96"/>
  </r>
  <r>
    <x v="63"/>
    <x v="2"/>
    <s v="P01"/>
    <s v="D01"/>
    <s v="M01"/>
    <n v="24"/>
    <n v="21.9"/>
    <n v="2.1"/>
    <n v="1"/>
    <n v="2.1"/>
    <n v="3"/>
    <n v="2.1"/>
    <n v="1"/>
    <n v="1"/>
    <n v="3010"/>
    <n v="5225"/>
    <s v="No"/>
    <n v="0.96"/>
    <n v="0.97"/>
  </r>
  <r>
    <x v="64"/>
    <x v="2"/>
    <s v="P01"/>
    <s v="D01"/>
    <s v="M01"/>
    <n v="24"/>
    <n v="23.45"/>
    <n v="0.55000000000000004"/>
    <n v="1"/>
    <n v="0.55000000000000004"/>
    <n v="5"/>
    <n v="0.55000000000000004"/>
    <n v="1"/>
    <n v="1"/>
    <n v="3304"/>
    <n v="7887"/>
    <s v="No"/>
    <n v="0.98"/>
    <n v="0.96"/>
  </r>
  <r>
    <x v="65"/>
    <x v="2"/>
    <s v="P01"/>
    <s v="D01"/>
    <s v="M01"/>
    <n v="24"/>
    <n v="21.8"/>
    <n v="2.2000000000000002"/>
    <n v="1"/>
    <n v="2.2000000000000002"/>
    <n v="4"/>
    <n v="2.2000000000000002"/>
    <n v="1"/>
    <n v="1"/>
    <n v="3286"/>
    <n v="5343"/>
    <s v="No"/>
    <n v="0.97"/>
    <n v="0.95"/>
  </r>
  <r>
    <x v="66"/>
    <x v="2"/>
    <s v="P01"/>
    <s v="D01"/>
    <s v="M01"/>
    <n v="24"/>
    <n v="23.06"/>
    <n v="0.94"/>
    <n v="2"/>
    <n v="0.94"/>
    <n v="5"/>
    <n v="0.94"/>
    <n v="0"/>
    <n v="0"/>
    <n v="2815"/>
    <n v="6379"/>
    <s v="Yes"/>
    <n v="0.97"/>
    <n v="0.96"/>
  </r>
  <r>
    <x v="67"/>
    <x v="2"/>
    <s v="P01"/>
    <s v="D01"/>
    <s v="M01"/>
    <n v="24"/>
    <n v="22.46"/>
    <n v="1.54"/>
    <n v="0"/>
    <n v="1.54"/>
    <n v="3"/>
    <n v="1.54"/>
    <n v="1"/>
    <n v="1"/>
    <n v="2934"/>
    <n v="5144"/>
    <s v="No"/>
    <n v="0.97"/>
    <n v="0.95"/>
  </r>
  <r>
    <x v="68"/>
    <x v="2"/>
    <s v="P01"/>
    <s v="D01"/>
    <s v="M01"/>
    <n v="24"/>
    <n v="22.59"/>
    <n v="1.41"/>
    <n v="2"/>
    <n v="1.41"/>
    <n v="3"/>
    <n v="1.41"/>
    <n v="0"/>
    <n v="0"/>
    <n v="2818"/>
    <n v="7555"/>
    <s v="No"/>
    <n v="0.97"/>
    <n v="0.94"/>
  </r>
  <r>
    <x v="69"/>
    <x v="2"/>
    <s v="P01"/>
    <s v="D01"/>
    <s v="M01"/>
    <n v="24"/>
    <n v="21.67"/>
    <n v="2.33"/>
    <n v="0"/>
    <n v="2.33"/>
    <n v="5"/>
    <n v="2.33"/>
    <n v="1"/>
    <n v="1"/>
    <n v="2996"/>
    <n v="6223"/>
    <s v="No"/>
    <n v="0.99"/>
    <n v="0.96"/>
  </r>
  <r>
    <x v="70"/>
    <x v="2"/>
    <s v="P01"/>
    <s v="D01"/>
    <s v="M01"/>
    <n v="24"/>
    <n v="22.19"/>
    <n v="1.81"/>
    <n v="2"/>
    <n v="1.81"/>
    <n v="5"/>
    <n v="1.81"/>
    <n v="1"/>
    <n v="0"/>
    <n v="2861"/>
    <n v="5147"/>
    <s v="No"/>
    <n v="0.97"/>
    <n v="0.96"/>
  </r>
  <r>
    <x v="71"/>
    <x v="2"/>
    <s v="P01"/>
    <s v="D01"/>
    <s v="M01"/>
    <n v="24"/>
    <n v="22.22"/>
    <n v="1.78"/>
    <n v="2"/>
    <n v="1.78"/>
    <n v="5"/>
    <n v="1.78"/>
    <n v="1"/>
    <n v="1"/>
    <n v="3305"/>
    <n v="5501"/>
    <s v="No"/>
    <n v="0.98"/>
    <n v="0.96"/>
  </r>
  <r>
    <x v="72"/>
    <x v="2"/>
    <s v="P01"/>
    <s v="D01"/>
    <s v="M01"/>
    <n v="24"/>
    <n v="22.53"/>
    <n v="1.47"/>
    <n v="2"/>
    <n v="1.47"/>
    <n v="4"/>
    <n v="1.47"/>
    <n v="1"/>
    <n v="1"/>
    <n v="2997"/>
    <n v="7903"/>
    <s v="No"/>
    <n v="0.98"/>
    <n v="0.95"/>
  </r>
  <r>
    <x v="73"/>
    <x v="2"/>
    <s v="P01"/>
    <s v="D01"/>
    <s v="M01"/>
    <n v="24"/>
    <n v="21.07"/>
    <n v="2.93"/>
    <n v="2"/>
    <n v="2.93"/>
    <n v="3"/>
    <n v="2.93"/>
    <n v="0"/>
    <n v="0"/>
    <n v="2887"/>
    <n v="7908"/>
    <s v="Yes"/>
    <n v="0.98"/>
    <n v="0.96"/>
  </r>
  <r>
    <x v="74"/>
    <x v="2"/>
    <s v="P01"/>
    <s v="D01"/>
    <s v="M01"/>
    <n v="24"/>
    <n v="22.06"/>
    <n v="1.94"/>
    <n v="2"/>
    <n v="1.94"/>
    <n v="3"/>
    <n v="1.94"/>
    <n v="1"/>
    <n v="1"/>
    <n v="2866"/>
    <n v="7039"/>
    <s v="Yes"/>
    <n v="0.98"/>
    <n v="0.96"/>
  </r>
  <r>
    <x v="75"/>
    <x v="2"/>
    <s v="P01"/>
    <s v="D01"/>
    <s v="M01"/>
    <n v="24"/>
    <n v="22.42"/>
    <n v="1.58"/>
    <n v="1"/>
    <n v="1.58"/>
    <n v="5"/>
    <n v="1.58"/>
    <n v="1"/>
    <n v="1"/>
    <n v="3297"/>
    <n v="6389"/>
    <s v="No"/>
    <n v="0.97"/>
    <n v="0.97"/>
  </r>
  <r>
    <x v="76"/>
    <x v="2"/>
    <s v="P01"/>
    <s v="D01"/>
    <s v="M01"/>
    <n v="24"/>
    <n v="23.36"/>
    <n v="0.64"/>
    <n v="0"/>
    <n v="0.64"/>
    <n v="3"/>
    <n v="0.64"/>
    <n v="1"/>
    <n v="1"/>
    <n v="2957"/>
    <n v="7245"/>
    <s v="No"/>
    <n v="0.98"/>
    <n v="0.94"/>
  </r>
  <r>
    <x v="77"/>
    <x v="2"/>
    <s v="P01"/>
    <s v="D01"/>
    <s v="M01"/>
    <n v="24"/>
    <n v="21.81"/>
    <n v="2.19"/>
    <n v="1"/>
    <n v="2.19"/>
    <n v="5"/>
    <n v="2.19"/>
    <n v="0"/>
    <n v="0"/>
    <n v="3168"/>
    <n v="7174"/>
    <s v="No"/>
    <n v="0.97"/>
    <n v="0.92"/>
  </r>
  <r>
    <x v="78"/>
    <x v="2"/>
    <s v="P01"/>
    <s v="D01"/>
    <s v="M01"/>
    <n v="24"/>
    <n v="22.81"/>
    <n v="1.19"/>
    <n v="1"/>
    <n v="1.19"/>
    <n v="3"/>
    <n v="1.19"/>
    <n v="0"/>
    <n v="0"/>
    <n v="2837"/>
    <n v="6785"/>
    <s v="No"/>
    <n v="0.97"/>
    <n v="0.94"/>
  </r>
  <r>
    <x v="79"/>
    <x v="2"/>
    <s v="P01"/>
    <s v="D01"/>
    <s v="M01"/>
    <n v="24"/>
    <n v="21.36"/>
    <n v="2.64"/>
    <n v="1"/>
    <n v="2.64"/>
    <n v="4"/>
    <n v="2.64"/>
    <n v="1"/>
    <n v="1"/>
    <n v="3067"/>
    <n v="5051"/>
    <s v="No"/>
    <n v="0.99"/>
    <n v="0.95"/>
  </r>
  <r>
    <x v="80"/>
    <x v="2"/>
    <s v="P01"/>
    <s v="D01"/>
    <s v="M01"/>
    <n v="24"/>
    <n v="22.11"/>
    <n v="1.89"/>
    <n v="0"/>
    <n v="1.89"/>
    <n v="5"/>
    <n v="1.89"/>
    <n v="1"/>
    <n v="1"/>
    <n v="3188"/>
    <n v="7895"/>
    <s v="No"/>
    <n v="0.98"/>
    <n v="0.97"/>
  </r>
  <r>
    <x v="81"/>
    <x v="2"/>
    <s v="P01"/>
    <s v="D01"/>
    <s v="M01"/>
    <n v="24"/>
    <n v="21.43"/>
    <n v="2.57"/>
    <n v="0"/>
    <n v="2.57"/>
    <n v="3"/>
    <n v="2.57"/>
    <n v="1"/>
    <n v="1"/>
    <n v="3320"/>
    <n v="6542"/>
    <s v="No"/>
    <n v="0.97"/>
    <n v="0.96"/>
  </r>
  <r>
    <x v="82"/>
    <x v="2"/>
    <s v="P01"/>
    <s v="D01"/>
    <s v="M01"/>
    <n v="24"/>
    <n v="21.39"/>
    <n v="2.61"/>
    <n v="1"/>
    <n v="2.61"/>
    <n v="4"/>
    <n v="2.61"/>
    <n v="1"/>
    <n v="1"/>
    <n v="3165"/>
    <n v="7237"/>
    <s v="No"/>
    <n v="0.96"/>
    <n v="0.95"/>
  </r>
  <r>
    <x v="83"/>
    <x v="2"/>
    <s v="P01"/>
    <s v="D01"/>
    <s v="M01"/>
    <n v="24"/>
    <n v="22.98"/>
    <n v="1.02"/>
    <n v="1"/>
    <n v="1.02"/>
    <n v="3"/>
    <n v="1.02"/>
    <n v="1"/>
    <n v="1"/>
    <n v="3334"/>
    <n v="6139"/>
    <s v="No"/>
    <n v="0.98"/>
    <n v="0.94"/>
  </r>
  <r>
    <x v="84"/>
    <x v="2"/>
    <s v="P01"/>
    <s v="D01"/>
    <s v="M01"/>
    <n v="24"/>
    <n v="21.62"/>
    <n v="2.38"/>
    <n v="2"/>
    <n v="2.38"/>
    <n v="3"/>
    <n v="2.38"/>
    <n v="1"/>
    <n v="1"/>
    <n v="3326"/>
    <n v="5133"/>
    <s v="No"/>
    <n v="0.98"/>
    <n v="0.94"/>
  </r>
  <r>
    <x v="85"/>
    <x v="2"/>
    <s v="P01"/>
    <s v="D01"/>
    <s v="M01"/>
    <n v="24"/>
    <n v="22.41"/>
    <n v="1.59"/>
    <n v="0"/>
    <n v="1.59"/>
    <n v="4"/>
    <n v="1.59"/>
    <n v="1"/>
    <n v="1"/>
    <n v="3353"/>
    <n v="6666"/>
    <s v="No"/>
    <n v="0.98"/>
    <n v="0.92"/>
  </r>
  <r>
    <x v="86"/>
    <x v="2"/>
    <s v="P01"/>
    <s v="D01"/>
    <s v="M01"/>
    <n v="24"/>
    <n v="22.51"/>
    <n v="1.49"/>
    <n v="2"/>
    <n v="1.49"/>
    <n v="3"/>
    <n v="1.49"/>
    <n v="0"/>
    <n v="0"/>
    <n v="3009"/>
    <n v="7224"/>
    <s v="Yes"/>
    <n v="0.98"/>
    <n v="0.94"/>
  </r>
  <r>
    <x v="87"/>
    <x v="2"/>
    <s v="P01"/>
    <s v="D01"/>
    <s v="M01"/>
    <n v="24"/>
    <n v="22.7"/>
    <n v="1.3"/>
    <n v="2"/>
    <n v="1.3"/>
    <n v="5"/>
    <n v="1.3"/>
    <n v="1"/>
    <n v="1"/>
    <n v="2931"/>
    <n v="6753"/>
    <s v="Yes"/>
    <n v="0.98"/>
    <n v="0.92"/>
  </r>
  <r>
    <x v="88"/>
    <x v="2"/>
    <s v="P01"/>
    <s v="D01"/>
    <s v="M01"/>
    <n v="24"/>
    <n v="21.52"/>
    <n v="2.48"/>
    <n v="0"/>
    <n v="2.48"/>
    <n v="3"/>
    <n v="2.48"/>
    <n v="1"/>
    <n v="1"/>
    <n v="3020"/>
    <n v="7615"/>
    <s v="No"/>
    <n v="0.97"/>
    <n v="0.95"/>
  </r>
  <r>
    <x v="89"/>
    <x v="2"/>
    <s v="P01"/>
    <s v="D01"/>
    <s v="M01"/>
    <n v="24"/>
    <n v="21.4"/>
    <n v="2.6"/>
    <n v="0"/>
    <n v="2.6"/>
    <n v="5"/>
    <n v="2.6"/>
    <n v="0"/>
    <n v="0"/>
    <n v="2954"/>
    <n v="6989"/>
    <s v="No"/>
    <n v="0.96"/>
    <n v="0.95"/>
  </r>
  <r>
    <x v="90"/>
    <x v="2"/>
    <s v="P01"/>
    <s v="D01"/>
    <s v="M01"/>
    <n v="24"/>
    <n v="21.31"/>
    <n v="2.69"/>
    <n v="1"/>
    <n v="2.69"/>
    <n v="5"/>
    <n v="2.69"/>
    <n v="0"/>
    <n v="0"/>
    <n v="3258"/>
    <n v="6307"/>
    <s v="No"/>
    <n v="0.98"/>
    <n v="0.96"/>
  </r>
  <r>
    <x v="91"/>
    <x v="3"/>
    <s v="P01"/>
    <s v="D01"/>
    <s v="M01"/>
    <n v="24"/>
    <n v="23.16"/>
    <n v="0.84"/>
    <n v="0"/>
    <n v="0.84"/>
    <n v="3"/>
    <n v="0.84"/>
    <n v="1"/>
    <n v="1"/>
    <n v="2979"/>
    <n v="6983"/>
    <s v="No"/>
    <n v="0.97"/>
    <n v="0.92"/>
  </r>
  <r>
    <x v="92"/>
    <x v="3"/>
    <s v="P01"/>
    <s v="D01"/>
    <s v="M01"/>
    <n v="24"/>
    <n v="21.52"/>
    <n v="2.48"/>
    <n v="1"/>
    <n v="2.48"/>
    <n v="4"/>
    <n v="2.48"/>
    <n v="1"/>
    <n v="1"/>
    <n v="3310"/>
    <n v="7940"/>
    <s v="No"/>
    <n v="0.97"/>
    <n v="0.92"/>
  </r>
  <r>
    <x v="93"/>
    <x v="3"/>
    <s v="P01"/>
    <s v="D01"/>
    <s v="M01"/>
    <n v="24"/>
    <n v="22.59"/>
    <n v="1.41"/>
    <n v="1"/>
    <n v="1.41"/>
    <n v="5"/>
    <n v="1.41"/>
    <n v="1"/>
    <n v="1"/>
    <n v="2872"/>
    <n v="6057"/>
    <s v="No"/>
    <n v="0.98"/>
    <n v="0.96"/>
  </r>
  <r>
    <x v="94"/>
    <x v="3"/>
    <s v="P01"/>
    <s v="D01"/>
    <s v="M01"/>
    <n v="24"/>
    <n v="21.6"/>
    <n v="2.4"/>
    <n v="1"/>
    <n v="2.4"/>
    <n v="4"/>
    <n v="2.4"/>
    <n v="1"/>
    <n v="1"/>
    <n v="2847"/>
    <n v="6804"/>
    <s v="No"/>
    <n v="0.98"/>
    <n v="0.97"/>
  </r>
  <r>
    <x v="95"/>
    <x v="3"/>
    <s v="P01"/>
    <s v="D01"/>
    <s v="M01"/>
    <n v="24"/>
    <n v="22.08"/>
    <n v="1.92"/>
    <n v="1"/>
    <n v="1.92"/>
    <n v="3"/>
    <n v="1.92"/>
    <n v="0"/>
    <n v="0"/>
    <n v="3325"/>
    <n v="7931"/>
    <s v="No"/>
    <n v="0.97"/>
    <n v="0.96"/>
  </r>
  <r>
    <x v="96"/>
    <x v="3"/>
    <s v="P01"/>
    <s v="D01"/>
    <s v="M01"/>
    <n v="24"/>
    <n v="21.51"/>
    <n v="2.4900000000000002"/>
    <n v="2"/>
    <n v="2.4900000000000002"/>
    <n v="5"/>
    <n v="2.4900000000000002"/>
    <n v="1"/>
    <n v="1"/>
    <n v="3359"/>
    <n v="5614"/>
    <s v="No"/>
    <n v="0.98"/>
    <n v="0.96"/>
  </r>
  <r>
    <x v="97"/>
    <x v="3"/>
    <s v="P01"/>
    <s v="D01"/>
    <s v="M01"/>
    <n v="24"/>
    <n v="22.71"/>
    <n v="1.29"/>
    <n v="2"/>
    <n v="1.29"/>
    <n v="3"/>
    <n v="1.29"/>
    <n v="1"/>
    <n v="1"/>
    <n v="3167"/>
    <n v="6226"/>
    <s v="Yes"/>
    <n v="0.99"/>
    <n v="0.97"/>
  </r>
  <r>
    <x v="98"/>
    <x v="3"/>
    <s v="P01"/>
    <s v="D01"/>
    <s v="M01"/>
    <n v="24"/>
    <n v="21.3"/>
    <n v="2.7"/>
    <n v="2"/>
    <n v="2.7"/>
    <n v="5"/>
    <n v="2.7"/>
    <n v="1"/>
    <n v="1"/>
    <n v="3369"/>
    <n v="6870"/>
    <s v="Yes"/>
    <n v="0.99"/>
    <n v="0.94"/>
  </r>
  <r>
    <x v="99"/>
    <x v="3"/>
    <s v="P01"/>
    <s v="D01"/>
    <s v="M01"/>
    <n v="24"/>
    <n v="23.25"/>
    <n v="0.75"/>
    <n v="0"/>
    <n v="0.75"/>
    <n v="4"/>
    <n v="0.75"/>
    <n v="1"/>
    <n v="1"/>
    <n v="3233"/>
    <n v="6081"/>
    <s v="No"/>
    <n v="0.97"/>
    <n v="0.94"/>
  </r>
  <r>
    <x v="100"/>
    <x v="3"/>
    <s v="P01"/>
    <s v="D01"/>
    <s v="M01"/>
    <n v="24"/>
    <n v="21.12"/>
    <n v="2.88"/>
    <n v="1"/>
    <n v="2.88"/>
    <n v="3"/>
    <n v="2.88"/>
    <n v="1"/>
    <n v="1"/>
    <n v="2954"/>
    <n v="7459"/>
    <s v="No"/>
    <n v="0.98"/>
    <n v="0.92"/>
  </r>
  <r>
    <x v="101"/>
    <x v="3"/>
    <s v="P01"/>
    <s v="D01"/>
    <s v="M01"/>
    <n v="24"/>
    <n v="23.17"/>
    <n v="0.83"/>
    <n v="0"/>
    <n v="0.83"/>
    <n v="5"/>
    <n v="0.83"/>
    <n v="1"/>
    <n v="1"/>
    <n v="3306"/>
    <n v="7904"/>
    <s v="No"/>
    <n v="0.98"/>
    <n v="0.95"/>
  </r>
  <r>
    <x v="102"/>
    <x v="3"/>
    <s v="P01"/>
    <s v="D01"/>
    <s v="M01"/>
    <n v="24"/>
    <n v="21.41"/>
    <n v="2.59"/>
    <n v="0"/>
    <n v="2.59"/>
    <n v="5"/>
    <n v="2.59"/>
    <n v="1"/>
    <n v="1"/>
    <n v="3239"/>
    <n v="6135"/>
    <s v="No"/>
    <n v="0.96"/>
    <n v="0.94"/>
  </r>
  <r>
    <x v="103"/>
    <x v="3"/>
    <s v="P01"/>
    <s v="D01"/>
    <s v="M01"/>
    <n v="24"/>
    <n v="23.29"/>
    <n v="0.71"/>
    <n v="2"/>
    <n v="0.71"/>
    <n v="4"/>
    <n v="0.71"/>
    <n v="0"/>
    <n v="0"/>
    <n v="3232"/>
    <n v="5301"/>
    <s v="No"/>
    <n v="0.97"/>
    <n v="0.92"/>
  </r>
  <r>
    <x v="104"/>
    <x v="3"/>
    <s v="P01"/>
    <s v="D01"/>
    <s v="M01"/>
    <n v="24"/>
    <n v="23.34"/>
    <n v="0.66"/>
    <n v="2"/>
    <n v="0.66"/>
    <n v="5"/>
    <n v="0.66"/>
    <n v="1"/>
    <n v="1"/>
    <n v="3318"/>
    <n v="7517"/>
    <s v="Yes"/>
    <n v="0.96"/>
    <n v="0.95"/>
  </r>
  <r>
    <x v="105"/>
    <x v="3"/>
    <s v="P01"/>
    <s v="D01"/>
    <s v="M01"/>
    <n v="24"/>
    <n v="22.71"/>
    <n v="1.29"/>
    <n v="2"/>
    <n v="1.29"/>
    <n v="4"/>
    <n v="1.29"/>
    <n v="1"/>
    <n v="1"/>
    <n v="2857"/>
    <n v="6576"/>
    <s v="No"/>
    <n v="0.97"/>
    <n v="0.95"/>
  </r>
  <r>
    <x v="106"/>
    <x v="3"/>
    <s v="P01"/>
    <s v="D01"/>
    <s v="M01"/>
    <n v="24"/>
    <n v="21.05"/>
    <n v="2.95"/>
    <n v="1"/>
    <n v="2.95"/>
    <n v="4"/>
    <n v="2.95"/>
    <n v="1"/>
    <n v="1"/>
    <n v="3299"/>
    <n v="6961"/>
    <s v="No"/>
    <n v="0.98"/>
    <n v="0.92"/>
  </r>
  <r>
    <x v="107"/>
    <x v="3"/>
    <s v="P01"/>
    <s v="D01"/>
    <s v="M01"/>
    <n v="24"/>
    <n v="23.1"/>
    <n v="0.9"/>
    <n v="2"/>
    <n v="0.9"/>
    <n v="4"/>
    <n v="0.9"/>
    <n v="0"/>
    <n v="0"/>
    <n v="2988"/>
    <n v="5540"/>
    <s v="No"/>
    <n v="0.96"/>
    <n v="0.93"/>
  </r>
  <r>
    <x v="108"/>
    <x v="3"/>
    <s v="P01"/>
    <s v="D01"/>
    <s v="M01"/>
    <n v="24"/>
    <n v="22.63"/>
    <n v="1.37"/>
    <n v="2"/>
    <n v="1.37"/>
    <n v="4"/>
    <n v="1.37"/>
    <n v="1"/>
    <n v="1"/>
    <n v="2803"/>
    <n v="6342"/>
    <s v="No"/>
    <n v="0.97"/>
    <n v="0.96"/>
  </r>
  <r>
    <x v="109"/>
    <x v="3"/>
    <s v="P01"/>
    <s v="D01"/>
    <s v="M01"/>
    <n v="24"/>
    <n v="23.11"/>
    <n v="0.89"/>
    <n v="2"/>
    <n v="0.89"/>
    <n v="5"/>
    <n v="0.89"/>
    <n v="1"/>
    <n v="1"/>
    <n v="2922"/>
    <n v="5320"/>
    <s v="No"/>
    <n v="0.99"/>
    <n v="0.95"/>
  </r>
  <r>
    <x v="110"/>
    <x v="3"/>
    <s v="P01"/>
    <s v="D01"/>
    <s v="M01"/>
    <n v="24"/>
    <n v="21.35"/>
    <n v="2.65"/>
    <n v="2"/>
    <n v="2.65"/>
    <n v="3"/>
    <n v="2.65"/>
    <n v="1"/>
    <n v="1"/>
    <n v="2870"/>
    <n v="5233"/>
    <s v="Yes"/>
    <n v="0.97"/>
    <n v="0.93"/>
  </r>
  <r>
    <x v="111"/>
    <x v="3"/>
    <s v="P01"/>
    <s v="D01"/>
    <s v="M01"/>
    <n v="24"/>
    <n v="22.5"/>
    <n v="1.5"/>
    <n v="1"/>
    <n v="1.5"/>
    <n v="4"/>
    <n v="1.5"/>
    <n v="0"/>
    <n v="0"/>
    <n v="3064"/>
    <n v="5815"/>
    <s v="No"/>
    <n v="0.97"/>
    <n v="0.96"/>
  </r>
  <r>
    <x v="112"/>
    <x v="3"/>
    <s v="P01"/>
    <s v="D01"/>
    <s v="M01"/>
    <n v="24"/>
    <n v="23.53"/>
    <n v="0.47"/>
    <n v="1"/>
    <n v="0.47"/>
    <n v="4"/>
    <n v="0.47"/>
    <n v="1"/>
    <n v="1"/>
    <n v="3004"/>
    <n v="7920"/>
    <s v="No"/>
    <n v="0.98"/>
    <n v="0.97"/>
  </r>
  <r>
    <x v="113"/>
    <x v="3"/>
    <s v="P01"/>
    <s v="D01"/>
    <s v="M01"/>
    <n v="24"/>
    <n v="21.96"/>
    <n v="2.04"/>
    <n v="0"/>
    <n v="2.04"/>
    <n v="5"/>
    <n v="2.04"/>
    <n v="0"/>
    <n v="0"/>
    <n v="3262"/>
    <n v="5967"/>
    <s v="No"/>
    <n v="0.98"/>
    <n v="0.94"/>
  </r>
  <r>
    <x v="114"/>
    <x v="3"/>
    <s v="P01"/>
    <s v="D01"/>
    <s v="M01"/>
    <n v="24"/>
    <n v="22.89"/>
    <n v="1.1100000000000001"/>
    <n v="1"/>
    <n v="1.1100000000000001"/>
    <n v="5"/>
    <n v="1.1100000000000001"/>
    <n v="1"/>
    <n v="1"/>
    <n v="3085"/>
    <n v="5522"/>
    <s v="No"/>
    <n v="0.97"/>
    <n v="0.93"/>
  </r>
  <r>
    <x v="115"/>
    <x v="3"/>
    <s v="P01"/>
    <s v="D01"/>
    <s v="M01"/>
    <n v="24"/>
    <n v="23.49"/>
    <n v="0.51"/>
    <n v="2"/>
    <n v="0.51"/>
    <n v="4"/>
    <n v="0.51"/>
    <n v="1"/>
    <n v="1"/>
    <n v="3372"/>
    <n v="7251"/>
    <s v="No"/>
    <n v="0.96"/>
    <n v="0.97"/>
  </r>
  <r>
    <x v="116"/>
    <x v="3"/>
    <s v="P01"/>
    <s v="D01"/>
    <s v="M01"/>
    <n v="24"/>
    <n v="21.57"/>
    <n v="2.4300000000000002"/>
    <n v="1"/>
    <n v="2.4300000000000002"/>
    <n v="5"/>
    <n v="2.4300000000000002"/>
    <n v="1"/>
    <n v="1"/>
    <n v="3101"/>
    <n v="7304"/>
    <s v="No"/>
    <n v="0.99"/>
    <n v="0.96"/>
  </r>
  <r>
    <x v="117"/>
    <x v="3"/>
    <s v="P01"/>
    <s v="D01"/>
    <s v="M01"/>
    <n v="24"/>
    <n v="23.1"/>
    <n v="0.9"/>
    <n v="2"/>
    <n v="0.9"/>
    <n v="4"/>
    <n v="0.9"/>
    <n v="0"/>
    <n v="0"/>
    <n v="2970"/>
    <n v="7496"/>
    <s v="Yes"/>
    <n v="0.98"/>
    <n v="0.93"/>
  </r>
  <r>
    <x v="118"/>
    <x v="3"/>
    <s v="P01"/>
    <s v="D01"/>
    <s v="M01"/>
    <n v="24"/>
    <n v="23.57"/>
    <n v="0.43"/>
    <n v="2"/>
    <n v="0.43"/>
    <n v="5"/>
    <n v="0.43"/>
    <n v="1"/>
    <n v="1"/>
    <n v="3063"/>
    <n v="7572"/>
    <s v="Yes"/>
    <n v="0.99"/>
    <n v="0.96"/>
  </r>
  <r>
    <x v="119"/>
    <x v="3"/>
    <s v="P01"/>
    <s v="D01"/>
    <s v="M01"/>
    <n v="24"/>
    <n v="23.2"/>
    <n v="0.8"/>
    <n v="2"/>
    <n v="0.8"/>
    <n v="4"/>
    <n v="0.8"/>
    <n v="1"/>
    <n v="1"/>
    <n v="2923"/>
    <n v="7235"/>
    <s v="Yes"/>
    <n v="0.98"/>
    <n v="0.97"/>
  </r>
  <r>
    <x v="120"/>
    <x v="3"/>
    <s v="P01"/>
    <s v="D01"/>
    <s v="M01"/>
    <n v="24"/>
    <n v="21.61"/>
    <n v="2.39"/>
    <n v="2"/>
    <n v="2.39"/>
    <n v="5"/>
    <n v="2.39"/>
    <n v="1"/>
    <n v="1"/>
    <n v="3276"/>
    <n v="6380"/>
    <s v="Yes"/>
    <n v="0.96"/>
    <n v="0.94"/>
  </r>
  <r>
    <x v="121"/>
    <x v="4"/>
    <s v="P01"/>
    <s v="D01"/>
    <s v="M01"/>
    <n v="24"/>
    <n v="22.43"/>
    <n v="1.57"/>
    <n v="0"/>
    <n v="1.57"/>
    <n v="4"/>
    <n v="1.57"/>
    <n v="1"/>
    <n v="1"/>
    <n v="3346"/>
    <n v="7252"/>
    <s v="No"/>
    <n v="0.99"/>
    <n v="0.96"/>
  </r>
  <r>
    <x v="122"/>
    <x v="4"/>
    <s v="P01"/>
    <s v="D01"/>
    <s v="M01"/>
    <n v="24"/>
    <n v="21.29"/>
    <n v="2.71"/>
    <n v="2"/>
    <n v="2.71"/>
    <n v="5"/>
    <n v="2.71"/>
    <n v="1"/>
    <n v="1"/>
    <n v="3283"/>
    <n v="5786"/>
    <s v="Yes"/>
    <n v="0.96"/>
    <n v="0.96"/>
  </r>
  <r>
    <x v="123"/>
    <x v="4"/>
    <s v="P01"/>
    <s v="D01"/>
    <s v="M01"/>
    <n v="24"/>
    <n v="21.37"/>
    <n v="2.63"/>
    <n v="1"/>
    <n v="2.63"/>
    <n v="5"/>
    <n v="2.63"/>
    <n v="1"/>
    <n v="1"/>
    <n v="3240"/>
    <n v="7040"/>
    <s v="No"/>
    <n v="0.96"/>
    <n v="0.96"/>
  </r>
  <r>
    <x v="124"/>
    <x v="4"/>
    <s v="P01"/>
    <s v="D01"/>
    <s v="M01"/>
    <n v="24"/>
    <n v="21.22"/>
    <n v="2.78"/>
    <n v="0"/>
    <n v="2.78"/>
    <n v="3"/>
    <n v="2.78"/>
    <n v="1"/>
    <n v="1"/>
    <n v="2999"/>
    <n v="5974"/>
    <s v="No"/>
    <n v="0.96"/>
    <n v="0.97"/>
  </r>
  <r>
    <x v="125"/>
    <x v="4"/>
    <s v="P01"/>
    <s v="D01"/>
    <s v="M01"/>
    <n v="24"/>
    <n v="22.19"/>
    <n v="1.81"/>
    <n v="0"/>
    <n v="1.81"/>
    <n v="3"/>
    <n v="1.81"/>
    <n v="0"/>
    <n v="0"/>
    <n v="3241"/>
    <n v="6203"/>
    <s v="No"/>
    <n v="0.98"/>
    <n v="0.93"/>
  </r>
  <r>
    <x v="126"/>
    <x v="4"/>
    <s v="P01"/>
    <s v="D01"/>
    <s v="M01"/>
    <n v="24"/>
    <n v="21.18"/>
    <n v="2.82"/>
    <n v="0"/>
    <n v="2.82"/>
    <n v="3"/>
    <n v="2.82"/>
    <n v="1"/>
    <n v="1"/>
    <n v="3257"/>
    <n v="6283"/>
    <s v="No"/>
    <n v="0.96"/>
    <n v="0.92"/>
  </r>
  <r>
    <x v="127"/>
    <x v="4"/>
    <s v="P01"/>
    <s v="D01"/>
    <s v="M01"/>
    <n v="24"/>
    <n v="23.48"/>
    <n v="0.52"/>
    <n v="0"/>
    <n v="0.52"/>
    <n v="5"/>
    <n v="0.52"/>
    <n v="1"/>
    <n v="1"/>
    <n v="2840"/>
    <n v="5040"/>
    <s v="No"/>
    <n v="0.97"/>
    <n v="0.96"/>
  </r>
  <r>
    <x v="128"/>
    <x v="4"/>
    <s v="P01"/>
    <s v="D01"/>
    <s v="M01"/>
    <n v="24"/>
    <n v="23.26"/>
    <n v="0.74"/>
    <n v="0"/>
    <n v="0.74"/>
    <n v="4"/>
    <n v="0.74"/>
    <n v="1"/>
    <n v="1"/>
    <n v="3205"/>
    <n v="6854"/>
    <s v="No"/>
    <n v="0.98"/>
    <n v="0.92"/>
  </r>
  <r>
    <x v="129"/>
    <x v="4"/>
    <s v="P01"/>
    <s v="D01"/>
    <s v="M01"/>
    <n v="24"/>
    <n v="22.99"/>
    <n v="1.01"/>
    <n v="0"/>
    <n v="1.01"/>
    <n v="4"/>
    <n v="1.01"/>
    <n v="1"/>
    <n v="1"/>
    <n v="2958"/>
    <n v="6045"/>
    <s v="No"/>
    <n v="0.96"/>
    <n v="0.94"/>
  </r>
  <r>
    <x v="130"/>
    <x v="4"/>
    <s v="P01"/>
    <s v="D01"/>
    <s v="M01"/>
    <n v="24"/>
    <n v="22.22"/>
    <n v="1.78"/>
    <n v="1"/>
    <n v="1.78"/>
    <n v="4"/>
    <n v="1.78"/>
    <n v="1"/>
    <n v="1"/>
    <n v="3203"/>
    <n v="5000"/>
    <s v="No"/>
    <n v="0.98"/>
    <n v="0.94"/>
  </r>
  <r>
    <x v="131"/>
    <x v="4"/>
    <s v="P01"/>
    <s v="D01"/>
    <s v="M01"/>
    <n v="24"/>
    <n v="21.55"/>
    <n v="2.4500000000000002"/>
    <n v="0"/>
    <n v="2.4500000000000002"/>
    <n v="4"/>
    <n v="2.4500000000000002"/>
    <n v="1"/>
    <n v="1"/>
    <n v="2909"/>
    <n v="6338"/>
    <s v="No"/>
    <n v="0.98"/>
    <n v="0.94"/>
  </r>
  <r>
    <x v="132"/>
    <x v="4"/>
    <s v="P01"/>
    <s v="D01"/>
    <s v="M01"/>
    <n v="24"/>
    <n v="23.5"/>
    <n v="0.5"/>
    <n v="0"/>
    <n v="0.5"/>
    <n v="4"/>
    <n v="0.5"/>
    <n v="0"/>
    <n v="0"/>
    <n v="3155"/>
    <n v="7633"/>
    <s v="No"/>
    <n v="0.97"/>
    <n v="0.94"/>
  </r>
  <r>
    <x v="133"/>
    <x v="4"/>
    <s v="P01"/>
    <s v="D01"/>
    <s v="M01"/>
    <n v="24"/>
    <n v="21.94"/>
    <n v="2.06"/>
    <n v="1"/>
    <n v="2.06"/>
    <n v="5"/>
    <n v="2.06"/>
    <n v="1"/>
    <n v="1"/>
    <n v="3058"/>
    <n v="7941"/>
    <s v="No"/>
    <n v="0.97"/>
    <n v="0.92"/>
  </r>
  <r>
    <x v="134"/>
    <x v="4"/>
    <s v="P01"/>
    <s v="D01"/>
    <s v="M01"/>
    <n v="24"/>
    <n v="23.05"/>
    <n v="0.95"/>
    <n v="2"/>
    <n v="0.95"/>
    <n v="3"/>
    <n v="0.95"/>
    <n v="0"/>
    <n v="0"/>
    <n v="3002"/>
    <n v="5682"/>
    <s v="Yes"/>
    <n v="0.96"/>
    <n v="0.93"/>
  </r>
  <r>
    <x v="135"/>
    <x v="4"/>
    <s v="P01"/>
    <s v="D01"/>
    <s v="M01"/>
    <n v="24"/>
    <n v="23.6"/>
    <n v="0.4"/>
    <n v="2"/>
    <n v="0.4"/>
    <n v="5"/>
    <n v="0.4"/>
    <n v="1"/>
    <n v="1"/>
    <n v="2829"/>
    <n v="7439"/>
    <s v="No"/>
    <n v="0.99"/>
    <n v="0.97"/>
  </r>
  <r>
    <x v="136"/>
    <x v="4"/>
    <s v="P01"/>
    <s v="D01"/>
    <s v="M01"/>
    <n v="24"/>
    <n v="21.41"/>
    <n v="2.59"/>
    <n v="1"/>
    <n v="2.59"/>
    <n v="4"/>
    <n v="2.59"/>
    <n v="1"/>
    <n v="1"/>
    <n v="3136"/>
    <n v="7508"/>
    <s v="No"/>
    <n v="0.98"/>
    <n v="0.94"/>
  </r>
  <r>
    <x v="137"/>
    <x v="4"/>
    <s v="P01"/>
    <s v="D01"/>
    <s v="M01"/>
    <n v="24"/>
    <n v="22.31"/>
    <n v="1.69"/>
    <n v="1"/>
    <n v="1.69"/>
    <n v="5"/>
    <n v="1.69"/>
    <n v="1"/>
    <n v="1"/>
    <n v="3043"/>
    <n v="5642"/>
    <s v="No"/>
    <n v="0.98"/>
    <n v="0.96"/>
  </r>
  <r>
    <x v="138"/>
    <x v="4"/>
    <s v="P01"/>
    <s v="D01"/>
    <s v="M01"/>
    <n v="24"/>
    <n v="22.35"/>
    <n v="1.65"/>
    <n v="1"/>
    <n v="1.65"/>
    <n v="3"/>
    <n v="1.65"/>
    <n v="1"/>
    <n v="1"/>
    <n v="2970"/>
    <n v="6947"/>
    <s v="No"/>
    <n v="0.97"/>
    <n v="0.92"/>
  </r>
  <r>
    <x v="139"/>
    <x v="4"/>
    <s v="P01"/>
    <s v="D01"/>
    <s v="M01"/>
    <n v="24"/>
    <n v="21.49"/>
    <n v="2.5099999999999998"/>
    <n v="1"/>
    <n v="2.5099999999999998"/>
    <n v="5"/>
    <n v="2.5099999999999998"/>
    <n v="1"/>
    <n v="1"/>
    <n v="2929"/>
    <n v="5683"/>
    <s v="No"/>
    <n v="0.97"/>
    <n v="0.92"/>
  </r>
  <r>
    <x v="140"/>
    <x v="4"/>
    <s v="P01"/>
    <s v="D01"/>
    <s v="M01"/>
    <n v="24"/>
    <n v="21.78"/>
    <n v="2.2200000000000002"/>
    <n v="1"/>
    <n v="2.2200000000000002"/>
    <n v="3"/>
    <n v="2.2200000000000002"/>
    <n v="1"/>
    <n v="1"/>
    <n v="2942"/>
    <n v="7621"/>
    <s v="No"/>
    <n v="0.98"/>
    <n v="0.96"/>
  </r>
  <r>
    <x v="141"/>
    <x v="4"/>
    <s v="P01"/>
    <s v="D01"/>
    <s v="M01"/>
    <n v="24"/>
    <n v="22.22"/>
    <n v="1.78"/>
    <n v="1"/>
    <n v="1.78"/>
    <n v="3"/>
    <n v="1.78"/>
    <n v="0"/>
    <n v="0"/>
    <n v="3230"/>
    <n v="6628"/>
    <s v="No"/>
    <n v="0.97"/>
    <n v="0.94"/>
  </r>
  <r>
    <x v="142"/>
    <x v="4"/>
    <s v="P01"/>
    <s v="D01"/>
    <s v="M01"/>
    <n v="24"/>
    <n v="23.55"/>
    <n v="0.45"/>
    <n v="1"/>
    <n v="0.45"/>
    <n v="3"/>
    <n v="0.45"/>
    <n v="1"/>
    <n v="1"/>
    <n v="3034"/>
    <n v="6914"/>
    <s v="No"/>
    <n v="0.96"/>
    <n v="0.94"/>
  </r>
  <r>
    <x v="143"/>
    <x v="4"/>
    <s v="P01"/>
    <s v="D01"/>
    <s v="M01"/>
    <n v="24"/>
    <n v="22.46"/>
    <n v="1.54"/>
    <n v="0"/>
    <n v="1.54"/>
    <n v="4"/>
    <n v="1.54"/>
    <n v="1"/>
    <n v="1"/>
    <n v="3202"/>
    <n v="5670"/>
    <s v="No"/>
    <n v="0.98"/>
    <n v="0.93"/>
  </r>
  <r>
    <x v="144"/>
    <x v="4"/>
    <s v="P01"/>
    <s v="D01"/>
    <s v="M01"/>
    <n v="24"/>
    <n v="21.7"/>
    <n v="2.2999999999999998"/>
    <n v="2"/>
    <n v="2.2999999999999998"/>
    <n v="4"/>
    <n v="2.2999999999999998"/>
    <n v="1"/>
    <n v="1"/>
    <n v="3212"/>
    <n v="5688"/>
    <s v="Yes"/>
    <n v="0.99"/>
    <n v="0.93"/>
  </r>
  <r>
    <x v="145"/>
    <x v="4"/>
    <s v="P01"/>
    <s v="D01"/>
    <s v="M01"/>
    <n v="24"/>
    <n v="21.68"/>
    <n v="2.3199999999999998"/>
    <n v="2"/>
    <n v="2.3199999999999998"/>
    <n v="5"/>
    <n v="2.3199999999999998"/>
    <n v="0"/>
    <n v="0"/>
    <n v="3152"/>
    <n v="6422"/>
    <s v="Yes"/>
    <n v="0.96"/>
    <n v="0.96"/>
  </r>
  <r>
    <x v="146"/>
    <x v="4"/>
    <s v="P01"/>
    <s v="D01"/>
    <s v="M01"/>
    <n v="24"/>
    <n v="21.34"/>
    <n v="2.66"/>
    <n v="0"/>
    <n v="2.66"/>
    <n v="4"/>
    <n v="2.66"/>
    <n v="1"/>
    <n v="1"/>
    <n v="3121"/>
    <n v="6080"/>
    <s v="No"/>
    <n v="0.98"/>
    <n v="0.94"/>
  </r>
  <r>
    <x v="147"/>
    <x v="4"/>
    <s v="P01"/>
    <s v="D01"/>
    <s v="M01"/>
    <n v="24"/>
    <n v="23.01"/>
    <n v="0.99"/>
    <n v="1"/>
    <n v="0.99"/>
    <n v="3"/>
    <n v="0.99"/>
    <n v="0"/>
    <n v="0"/>
    <n v="2995"/>
    <n v="6028"/>
    <s v="No"/>
    <n v="0.97"/>
    <n v="0.92"/>
  </r>
  <r>
    <x v="148"/>
    <x v="4"/>
    <s v="P01"/>
    <s v="D01"/>
    <s v="M01"/>
    <n v="24"/>
    <n v="22.22"/>
    <n v="1.78"/>
    <n v="0"/>
    <n v="1.78"/>
    <n v="4"/>
    <n v="1.78"/>
    <n v="0"/>
    <n v="0"/>
    <n v="3056"/>
    <n v="5654"/>
    <s v="No"/>
    <n v="0.97"/>
    <n v="0.95"/>
  </r>
  <r>
    <x v="149"/>
    <x v="4"/>
    <s v="P01"/>
    <s v="D01"/>
    <s v="M01"/>
    <n v="24"/>
    <n v="21.16"/>
    <n v="2.84"/>
    <n v="0"/>
    <n v="2.84"/>
    <n v="3"/>
    <n v="2.84"/>
    <n v="1"/>
    <n v="1"/>
    <n v="3321"/>
    <n v="6709"/>
    <s v="No"/>
    <n v="0.97"/>
    <n v="0.96"/>
  </r>
  <r>
    <x v="150"/>
    <x v="4"/>
    <s v="P01"/>
    <s v="D01"/>
    <s v="M01"/>
    <n v="24"/>
    <n v="22.2"/>
    <n v="1.8"/>
    <n v="2"/>
    <n v="1.8"/>
    <n v="5"/>
    <n v="1.8"/>
    <n v="0"/>
    <n v="0"/>
    <n v="2885"/>
    <n v="7852"/>
    <s v="Yes"/>
    <n v="0.98"/>
    <n v="0.96"/>
  </r>
  <r>
    <x v="151"/>
    <x v="4"/>
    <s v="P01"/>
    <s v="D01"/>
    <s v="M01"/>
    <n v="24"/>
    <n v="21.8"/>
    <n v="2.2000000000000002"/>
    <n v="2"/>
    <n v="2.2000000000000002"/>
    <n v="5"/>
    <n v="2.2000000000000002"/>
    <n v="1"/>
    <n v="1"/>
    <n v="2983"/>
    <n v="7554"/>
    <s v="Yes"/>
    <n v="0.97"/>
    <n v="0.93"/>
  </r>
  <r>
    <x v="152"/>
    <x v="5"/>
    <s v="P01"/>
    <s v="D01"/>
    <s v="M01"/>
    <n v="24"/>
    <n v="22.24"/>
    <n v="1.76"/>
    <n v="0"/>
    <n v="1.76"/>
    <n v="4"/>
    <n v="1.76"/>
    <n v="1"/>
    <n v="1"/>
    <n v="3331"/>
    <n v="6303"/>
    <s v="No"/>
    <n v="0.96"/>
    <n v="0.96"/>
  </r>
  <r>
    <x v="153"/>
    <x v="5"/>
    <s v="P01"/>
    <s v="D01"/>
    <s v="M01"/>
    <n v="24"/>
    <n v="21.61"/>
    <n v="2.39"/>
    <n v="1"/>
    <n v="2.39"/>
    <n v="5"/>
    <n v="2.39"/>
    <n v="1"/>
    <n v="0"/>
    <n v="2870"/>
    <n v="7627"/>
    <s v="No"/>
    <n v="0.99"/>
    <n v="0.96"/>
  </r>
  <r>
    <x v="154"/>
    <x v="5"/>
    <s v="P01"/>
    <s v="D01"/>
    <s v="M01"/>
    <n v="24"/>
    <n v="21.13"/>
    <n v="2.87"/>
    <n v="0"/>
    <n v="2.87"/>
    <n v="4"/>
    <n v="2.87"/>
    <n v="1"/>
    <n v="1"/>
    <n v="3308"/>
    <n v="5088"/>
    <s v="No"/>
    <n v="0.97"/>
    <n v="0.92"/>
  </r>
  <r>
    <x v="155"/>
    <x v="5"/>
    <s v="P01"/>
    <s v="D01"/>
    <s v="M01"/>
    <n v="24"/>
    <n v="21.04"/>
    <n v="2.96"/>
    <n v="0"/>
    <n v="2.96"/>
    <n v="3"/>
    <n v="2.96"/>
    <n v="1"/>
    <n v="0"/>
    <n v="3104"/>
    <n v="6438"/>
    <s v="No"/>
    <n v="0.98"/>
    <n v="0.96"/>
  </r>
  <r>
    <x v="156"/>
    <x v="5"/>
    <s v="P01"/>
    <s v="D01"/>
    <s v="M01"/>
    <n v="24"/>
    <n v="21.09"/>
    <n v="2.91"/>
    <n v="0"/>
    <n v="2.91"/>
    <n v="3"/>
    <n v="2.91"/>
    <n v="1"/>
    <n v="1"/>
    <n v="3048"/>
    <n v="7152"/>
    <s v="No"/>
    <n v="0.97"/>
    <n v="0.95"/>
  </r>
  <r>
    <x v="157"/>
    <x v="5"/>
    <s v="P01"/>
    <s v="D01"/>
    <s v="M01"/>
    <n v="24"/>
    <n v="23.17"/>
    <n v="0.83"/>
    <n v="0"/>
    <n v="0.83"/>
    <n v="3"/>
    <n v="0.83"/>
    <n v="0"/>
    <n v="0"/>
    <n v="3329"/>
    <n v="7594"/>
    <s v="No"/>
    <n v="0.99"/>
    <n v="0.95"/>
  </r>
  <r>
    <x v="158"/>
    <x v="5"/>
    <s v="P01"/>
    <s v="D01"/>
    <s v="M01"/>
    <n v="24"/>
    <n v="21.66"/>
    <n v="2.34"/>
    <n v="0"/>
    <n v="2.34"/>
    <n v="3"/>
    <n v="2.34"/>
    <n v="1"/>
    <n v="1"/>
    <n v="3110"/>
    <n v="5715"/>
    <s v="No"/>
    <n v="0.99"/>
    <n v="0.96"/>
  </r>
  <r>
    <x v="159"/>
    <x v="5"/>
    <s v="P01"/>
    <s v="D01"/>
    <s v="M01"/>
    <n v="24"/>
    <n v="21.31"/>
    <n v="2.69"/>
    <n v="0"/>
    <n v="2.69"/>
    <n v="3"/>
    <n v="2.69"/>
    <n v="1"/>
    <n v="1"/>
    <n v="3117"/>
    <n v="5485"/>
    <s v="No"/>
    <n v="0.98"/>
    <n v="0.96"/>
  </r>
  <r>
    <x v="160"/>
    <x v="5"/>
    <s v="P01"/>
    <s v="D01"/>
    <s v="M01"/>
    <n v="24"/>
    <n v="22.67"/>
    <n v="1.33"/>
    <n v="2"/>
    <n v="1.33"/>
    <n v="4"/>
    <n v="1.33"/>
    <n v="0"/>
    <n v="0"/>
    <n v="3337"/>
    <n v="7518"/>
    <s v="Yes"/>
    <n v="0.99"/>
    <n v="0.95"/>
  </r>
  <r>
    <x v="161"/>
    <x v="5"/>
    <s v="P01"/>
    <s v="D01"/>
    <s v="M01"/>
    <n v="24"/>
    <n v="21.02"/>
    <n v="2.98"/>
    <n v="2"/>
    <n v="2.98"/>
    <n v="5"/>
    <n v="2.98"/>
    <n v="1"/>
    <n v="1"/>
    <n v="2959"/>
    <n v="7763"/>
    <s v="No"/>
    <n v="0.98"/>
    <n v="0.96"/>
  </r>
  <r>
    <x v="162"/>
    <x v="5"/>
    <s v="P01"/>
    <s v="D01"/>
    <s v="M01"/>
    <n v="24"/>
    <n v="23.37"/>
    <n v="0.63"/>
    <n v="1"/>
    <n v="0.63"/>
    <n v="3"/>
    <n v="0.63"/>
    <n v="0"/>
    <n v="0"/>
    <n v="3279"/>
    <n v="7955"/>
    <s v="No"/>
    <n v="0.97"/>
    <n v="0.93"/>
  </r>
  <r>
    <x v="163"/>
    <x v="5"/>
    <s v="P01"/>
    <s v="D01"/>
    <s v="M01"/>
    <n v="24"/>
    <n v="21.8"/>
    <n v="2.2000000000000002"/>
    <n v="0"/>
    <n v="2.2000000000000002"/>
    <n v="5"/>
    <n v="2.2000000000000002"/>
    <n v="0"/>
    <n v="0"/>
    <n v="2933"/>
    <n v="7824"/>
    <s v="No"/>
    <n v="0.98"/>
    <n v="0.94"/>
  </r>
  <r>
    <x v="164"/>
    <x v="5"/>
    <s v="P01"/>
    <s v="D01"/>
    <s v="M01"/>
    <n v="24"/>
    <n v="21.36"/>
    <n v="2.64"/>
    <n v="0"/>
    <n v="2.64"/>
    <n v="4"/>
    <n v="2.64"/>
    <n v="1"/>
    <n v="1"/>
    <n v="2975"/>
    <n v="7982"/>
    <s v="No"/>
    <n v="0.98"/>
    <n v="0.96"/>
  </r>
  <r>
    <x v="165"/>
    <x v="5"/>
    <s v="P01"/>
    <s v="D01"/>
    <s v="M01"/>
    <n v="24"/>
    <n v="22.85"/>
    <n v="1.1499999999999999"/>
    <n v="2"/>
    <n v="1.1499999999999999"/>
    <n v="3"/>
    <n v="1.1499999999999999"/>
    <n v="0"/>
    <n v="0"/>
    <n v="3021"/>
    <n v="7242"/>
    <s v="Yes"/>
    <n v="0.98"/>
    <n v="0.97"/>
  </r>
  <r>
    <x v="166"/>
    <x v="5"/>
    <s v="P01"/>
    <s v="D01"/>
    <s v="M01"/>
    <n v="24"/>
    <n v="21.36"/>
    <n v="2.64"/>
    <n v="1"/>
    <n v="2.64"/>
    <n v="4"/>
    <n v="2.64"/>
    <n v="1"/>
    <n v="1"/>
    <n v="3117"/>
    <n v="5344"/>
    <s v="No"/>
    <n v="0.97"/>
    <n v="0.96"/>
  </r>
  <r>
    <x v="167"/>
    <x v="5"/>
    <s v="P01"/>
    <s v="D01"/>
    <s v="M01"/>
    <n v="24"/>
    <n v="21.53"/>
    <n v="2.4700000000000002"/>
    <n v="1"/>
    <n v="2.4700000000000002"/>
    <n v="4"/>
    <n v="2.4700000000000002"/>
    <n v="1"/>
    <n v="1"/>
    <n v="3200"/>
    <n v="6384"/>
    <s v="No"/>
    <n v="0.98"/>
    <n v="0.94"/>
  </r>
  <r>
    <x v="168"/>
    <x v="5"/>
    <s v="P01"/>
    <s v="D01"/>
    <s v="M01"/>
    <n v="24"/>
    <n v="23.55"/>
    <n v="0.45"/>
    <n v="1"/>
    <n v="0.45"/>
    <n v="3"/>
    <n v="0.45"/>
    <n v="1"/>
    <n v="1"/>
    <n v="3163"/>
    <n v="6864"/>
    <s v="No"/>
    <n v="0.97"/>
    <n v="0.93"/>
  </r>
  <r>
    <x v="169"/>
    <x v="5"/>
    <s v="P01"/>
    <s v="D01"/>
    <s v="M01"/>
    <n v="24"/>
    <n v="21.97"/>
    <n v="2.0299999999999998"/>
    <n v="1"/>
    <n v="2.0299999999999998"/>
    <n v="3"/>
    <n v="2.0299999999999998"/>
    <n v="1"/>
    <n v="1"/>
    <n v="2980"/>
    <n v="5635"/>
    <s v="No"/>
    <n v="0.97"/>
    <n v="0.93"/>
  </r>
  <r>
    <x v="170"/>
    <x v="5"/>
    <s v="P01"/>
    <s v="D01"/>
    <s v="M01"/>
    <n v="24"/>
    <n v="22.81"/>
    <n v="1.19"/>
    <n v="1"/>
    <n v="1.19"/>
    <n v="5"/>
    <n v="1.19"/>
    <n v="1"/>
    <n v="1"/>
    <n v="3349"/>
    <n v="7017"/>
    <s v="No"/>
    <n v="0.97"/>
    <n v="0.92"/>
  </r>
  <r>
    <x v="171"/>
    <x v="5"/>
    <s v="P01"/>
    <s v="D01"/>
    <s v="M01"/>
    <n v="24"/>
    <n v="23.23"/>
    <n v="0.77"/>
    <n v="2"/>
    <n v="0.77"/>
    <n v="5"/>
    <n v="0.77"/>
    <n v="1"/>
    <n v="1"/>
    <n v="3171"/>
    <n v="6005"/>
    <s v="No"/>
    <n v="0.97"/>
    <n v="0.93"/>
  </r>
  <r>
    <x v="172"/>
    <x v="5"/>
    <s v="P01"/>
    <s v="D01"/>
    <s v="M01"/>
    <n v="24"/>
    <n v="23.5"/>
    <n v="0.5"/>
    <n v="1"/>
    <n v="0.5"/>
    <n v="4"/>
    <n v="0.5"/>
    <n v="1"/>
    <n v="0"/>
    <n v="3316"/>
    <n v="5486"/>
    <s v="No"/>
    <n v="0.97"/>
    <n v="0.94"/>
  </r>
  <r>
    <x v="173"/>
    <x v="5"/>
    <s v="P01"/>
    <s v="D01"/>
    <s v="M01"/>
    <n v="24"/>
    <n v="21.75"/>
    <n v="2.25"/>
    <n v="1"/>
    <n v="2.25"/>
    <n v="3"/>
    <n v="2.25"/>
    <n v="0"/>
    <n v="0"/>
    <n v="3210"/>
    <n v="6855"/>
    <s v="No"/>
    <n v="0.97"/>
    <n v="0.95"/>
  </r>
  <r>
    <x v="174"/>
    <x v="5"/>
    <s v="P01"/>
    <s v="D01"/>
    <s v="M01"/>
    <n v="24"/>
    <n v="21.87"/>
    <n v="2.13"/>
    <n v="0"/>
    <n v="2.13"/>
    <n v="4"/>
    <n v="2.13"/>
    <n v="0"/>
    <n v="0"/>
    <n v="3059"/>
    <n v="6964"/>
    <s v="No"/>
    <n v="0.96"/>
    <n v="0.96"/>
  </r>
  <r>
    <x v="175"/>
    <x v="5"/>
    <s v="P01"/>
    <s v="D01"/>
    <s v="M01"/>
    <n v="24"/>
    <n v="23.34"/>
    <n v="0.66"/>
    <n v="0"/>
    <n v="0.66"/>
    <n v="4"/>
    <n v="0.66"/>
    <n v="0"/>
    <n v="0"/>
    <n v="3389"/>
    <n v="5099"/>
    <s v="No"/>
    <n v="0.96"/>
    <n v="0.95"/>
  </r>
  <r>
    <x v="176"/>
    <x v="5"/>
    <s v="P01"/>
    <s v="D01"/>
    <s v="M01"/>
    <n v="24"/>
    <n v="22.29"/>
    <n v="1.71"/>
    <n v="1"/>
    <n v="1.71"/>
    <n v="3"/>
    <n v="1.71"/>
    <n v="1"/>
    <n v="1"/>
    <n v="2889"/>
    <n v="7306"/>
    <s v="No"/>
    <n v="0.98"/>
    <n v="0.93"/>
  </r>
  <r>
    <x v="177"/>
    <x v="5"/>
    <s v="P01"/>
    <s v="D01"/>
    <s v="M01"/>
    <n v="24"/>
    <n v="23.64"/>
    <n v="0.36"/>
    <n v="1"/>
    <n v="0.36"/>
    <n v="4"/>
    <n v="0.36"/>
    <n v="1"/>
    <n v="1"/>
    <n v="3104"/>
    <n v="7577"/>
    <s v="No"/>
    <n v="0.98"/>
    <n v="0.93"/>
  </r>
  <r>
    <x v="178"/>
    <x v="5"/>
    <s v="P01"/>
    <s v="D01"/>
    <s v="M01"/>
    <n v="24"/>
    <n v="23.54"/>
    <n v="0.46"/>
    <n v="1"/>
    <n v="0.46"/>
    <n v="5"/>
    <n v="0.46"/>
    <n v="0"/>
    <n v="0"/>
    <n v="2851"/>
    <n v="6579"/>
    <s v="No"/>
    <n v="0.98"/>
    <n v="0.95"/>
  </r>
  <r>
    <x v="179"/>
    <x v="5"/>
    <s v="P01"/>
    <s v="D01"/>
    <s v="M01"/>
    <n v="24"/>
    <n v="23.62"/>
    <n v="0.38"/>
    <n v="0"/>
    <n v="0.38"/>
    <n v="5"/>
    <n v="0.38"/>
    <n v="1"/>
    <n v="1"/>
    <n v="3244"/>
    <n v="5065"/>
    <s v="No"/>
    <n v="0.97"/>
    <n v="0.94"/>
  </r>
  <r>
    <x v="180"/>
    <x v="5"/>
    <s v="P01"/>
    <s v="D01"/>
    <s v="M01"/>
    <n v="24"/>
    <n v="21.41"/>
    <n v="2.59"/>
    <n v="2"/>
    <n v="2.59"/>
    <n v="3"/>
    <n v="2.59"/>
    <n v="0"/>
    <n v="0"/>
    <n v="3046"/>
    <n v="7275"/>
    <s v="No"/>
    <n v="0.97"/>
    <n v="0.94"/>
  </r>
  <r>
    <x v="181"/>
    <x v="5"/>
    <s v="P01"/>
    <s v="D01"/>
    <s v="M01"/>
    <n v="24"/>
    <n v="22.24"/>
    <n v="1.76"/>
    <n v="2"/>
    <n v="1.76"/>
    <n v="4"/>
    <n v="1.76"/>
    <n v="0"/>
    <n v="0"/>
    <n v="3295"/>
    <n v="7469"/>
    <s v="No"/>
    <n v="0.97"/>
    <n v="0.97"/>
  </r>
  <r>
    <x v="182"/>
    <x v="6"/>
    <s v="P01"/>
    <s v="D01"/>
    <s v="M01"/>
    <n v="24"/>
    <n v="21.58"/>
    <n v="2.42"/>
    <n v="1"/>
    <n v="2.42"/>
    <n v="4"/>
    <n v="2.42"/>
    <n v="1"/>
    <n v="1"/>
    <n v="3157"/>
    <n v="5812"/>
    <s v="No"/>
    <n v="0.97"/>
    <n v="0.93"/>
  </r>
  <r>
    <x v="183"/>
    <x v="6"/>
    <s v="P01"/>
    <s v="D01"/>
    <s v="M01"/>
    <n v="24"/>
    <n v="21.65"/>
    <n v="2.35"/>
    <n v="2"/>
    <n v="2.35"/>
    <n v="5"/>
    <n v="2.35"/>
    <n v="1"/>
    <n v="1"/>
    <n v="3109"/>
    <n v="5836"/>
    <s v="No"/>
    <n v="0.97"/>
    <n v="0.94"/>
  </r>
  <r>
    <x v="184"/>
    <x v="6"/>
    <s v="P01"/>
    <s v="D01"/>
    <s v="M01"/>
    <n v="24"/>
    <n v="22.69"/>
    <n v="1.31"/>
    <n v="1"/>
    <n v="1.31"/>
    <n v="3"/>
    <n v="1.31"/>
    <n v="1"/>
    <n v="1"/>
    <n v="3308"/>
    <n v="6040"/>
    <s v="No"/>
    <n v="0.97"/>
    <n v="0.94"/>
  </r>
  <r>
    <x v="185"/>
    <x v="6"/>
    <s v="P01"/>
    <s v="D01"/>
    <s v="M01"/>
    <n v="24"/>
    <n v="22.53"/>
    <n v="1.47"/>
    <n v="1"/>
    <n v="1.47"/>
    <n v="5"/>
    <n v="1.47"/>
    <n v="0"/>
    <n v="0"/>
    <n v="3039"/>
    <n v="7770"/>
    <s v="No"/>
    <n v="0.97"/>
    <n v="0.97"/>
  </r>
  <r>
    <x v="186"/>
    <x v="6"/>
    <s v="P01"/>
    <s v="D01"/>
    <s v="M01"/>
    <n v="24"/>
    <n v="22.36"/>
    <n v="1.64"/>
    <n v="1"/>
    <n v="1.64"/>
    <n v="5"/>
    <n v="1.64"/>
    <n v="1"/>
    <n v="1"/>
    <n v="3294"/>
    <n v="6595"/>
    <s v="No"/>
    <n v="0.96"/>
    <n v="0.95"/>
  </r>
  <r>
    <x v="187"/>
    <x v="6"/>
    <s v="P01"/>
    <s v="D01"/>
    <s v="M01"/>
    <n v="24"/>
    <n v="22.83"/>
    <n v="1.17"/>
    <n v="0"/>
    <n v="1.17"/>
    <n v="4"/>
    <n v="1.17"/>
    <n v="0"/>
    <n v="0"/>
    <n v="3228"/>
    <n v="6586"/>
    <s v="No"/>
    <n v="0.98"/>
    <n v="0.94"/>
  </r>
  <r>
    <x v="188"/>
    <x v="6"/>
    <s v="P01"/>
    <s v="D01"/>
    <s v="M01"/>
    <n v="24"/>
    <n v="21.4"/>
    <n v="2.6"/>
    <n v="2"/>
    <n v="2.6"/>
    <n v="4"/>
    <n v="2.6"/>
    <n v="0"/>
    <n v="0"/>
    <n v="3021"/>
    <n v="6228"/>
    <s v="No"/>
    <n v="0.97"/>
    <n v="0.96"/>
  </r>
  <r>
    <x v="189"/>
    <x v="6"/>
    <s v="P01"/>
    <s v="D01"/>
    <s v="M01"/>
    <n v="24"/>
    <n v="21.58"/>
    <n v="2.42"/>
    <n v="0"/>
    <n v="2.42"/>
    <n v="4"/>
    <n v="2.42"/>
    <n v="1"/>
    <n v="1"/>
    <n v="3372"/>
    <n v="6932"/>
    <s v="No"/>
    <n v="0.96"/>
    <n v="0.93"/>
  </r>
  <r>
    <x v="190"/>
    <x v="6"/>
    <s v="P01"/>
    <s v="D01"/>
    <s v="M01"/>
    <n v="24"/>
    <n v="22.96"/>
    <n v="1.04"/>
    <n v="0"/>
    <n v="1.04"/>
    <n v="3"/>
    <n v="1.04"/>
    <n v="1"/>
    <n v="1"/>
    <n v="2987"/>
    <n v="5593"/>
    <s v="No"/>
    <n v="0.96"/>
    <n v="0.96"/>
  </r>
  <r>
    <x v="191"/>
    <x v="6"/>
    <s v="P01"/>
    <s v="D01"/>
    <s v="M01"/>
    <n v="24"/>
    <n v="22.72"/>
    <n v="1.28"/>
    <n v="1"/>
    <n v="1.28"/>
    <n v="5"/>
    <n v="1.28"/>
    <n v="1"/>
    <n v="1"/>
    <n v="3096"/>
    <n v="7148"/>
    <s v="No"/>
    <n v="0.98"/>
    <n v="0.94"/>
  </r>
  <r>
    <x v="192"/>
    <x v="6"/>
    <s v="P01"/>
    <s v="D01"/>
    <s v="M01"/>
    <n v="24"/>
    <n v="21.97"/>
    <n v="2.0299999999999998"/>
    <n v="0"/>
    <n v="2.0299999999999998"/>
    <n v="3"/>
    <n v="2.0299999999999998"/>
    <n v="1"/>
    <n v="1"/>
    <n v="3294"/>
    <n v="6007"/>
    <s v="No"/>
    <n v="0.96"/>
    <n v="0.93"/>
  </r>
  <r>
    <x v="193"/>
    <x v="6"/>
    <s v="P01"/>
    <s v="D01"/>
    <s v="M01"/>
    <n v="24"/>
    <n v="22.43"/>
    <n v="1.57"/>
    <n v="2"/>
    <n v="1.57"/>
    <n v="4"/>
    <n v="1.57"/>
    <n v="1"/>
    <n v="1"/>
    <n v="3223"/>
    <n v="6745"/>
    <s v="No"/>
    <n v="0.98"/>
    <n v="0.94"/>
  </r>
  <r>
    <x v="194"/>
    <x v="6"/>
    <s v="P01"/>
    <s v="D01"/>
    <s v="M01"/>
    <n v="24"/>
    <n v="23.43"/>
    <n v="0.56999999999999995"/>
    <n v="2"/>
    <n v="0.56999999999999995"/>
    <n v="3"/>
    <n v="0.56999999999999995"/>
    <n v="1"/>
    <n v="1"/>
    <n v="3274"/>
    <n v="6970"/>
    <s v="No"/>
    <n v="0.97"/>
    <n v="0.96"/>
  </r>
  <r>
    <x v="195"/>
    <x v="6"/>
    <s v="P01"/>
    <s v="D01"/>
    <s v="M01"/>
    <n v="24"/>
    <n v="21.92"/>
    <n v="2.08"/>
    <n v="0"/>
    <n v="2.08"/>
    <n v="4"/>
    <n v="2.08"/>
    <n v="1"/>
    <n v="1"/>
    <n v="3390"/>
    <n v="5257"/>
    <s v="No"/>
    <n v="0.98"/>
    <n v="0.94"/>
  </r>
  <r>
    <x v="196"/>
    <x v="6"/>
    <s v="P01"/>
    <s v="D01"/>
    <s v="M01"/>
    <n v="24"/>
    <n v="23.07"/>
    <n v="0.93"/>
    <n v="0"/>
    <n v="0.93"/>
    <n v="3"/>
    <n v="0.93"/>
    <n v="0"/>
    <n v="0"/>
    <n v="3326"/>
    <n v="6705"/>
    <s v="No"/>
    <n v="0.97"/>
    <n v="0.97"/>
  </r>
  <r>
    <x v="197"/>
    <x v="6"/>
    <s v="P01"/>
    <s v="D01"/>
    <s v="M01"/>
    <n v="24"/>
    <n v="21.93"/>
    <n v="2.0699999999999998"/>
    <n v="0"/>
    <n v="2.0699999999999998"/>
    <n v="3"/>
    <n v="2.0699999999999998"/>
    <n v="1"/>
    <n v="1"/>
    <n v="2854"/>
    <n v="7591"/>
    <s v="No"/>
    <n v="0.97"/>
    <n v="0.97"/>
  </r>
  <r>
    <x v="198"/>
    <x v="6"/>
    <s v="P01"/>
    <s v="D01"/>
    <s v="M01"/>
    <n v="24"/>
    <n v="23.36"/>
    <n v="0.64"/>
    <n v="2"/>
    <n v="0.64"/>
    <n v="3"/>
    <n v="0.64"/>
    <n v="1"/>
    <n v="1"/>
    <n v="2986"/>
    <n v="5576"/>
    <s v="No"/>
    <n v="0.97"/>
    <n v="0.97"/>
  </r>
  <r>
    <x v="199"/>
    <x v="6"/>
    <s v="P01"/>
    <s v="D01"/>
    <s v="M01"/>
    <n v="24"/>
    <n v="23.02"/>
    <n v="0.98"/>
    <n v="2"/>
    <n v="0.98"/>
    <n v="4"/>
    <n v="0.98"/>
    <n v="1"/>
    <n v="1"/>
    <n v="3042"/>
    <n v="7613"/>
    <s v="No"/>
    <n v="0.96"/>
    <n v="0.93"/>
  </r>
  <r>
    <x v="200"/>
    <x v="6"/>
    <s v="P01"/>
    <s v="D01"/>
    <s v="M01"/>
    <n v="24"/>
    <n v="22.78"/>
    <n v="1.22"/>
    <n v="1"/>
    <n v="1.22"/>
    <n v="3"/>
    <n v="1.22"/>
    <n v="1"/>
    <n v="1"/>
    <n v="3031"/>
    <n v="5747"/>
    <s v="No"/>
    <n v="0.97"/>
    <n v="0.94"/>
  </r>
  <r>
    <x v="201"/>
    <x v="6"/>
    <s v="P01"/>
    <s v="D01"/>
    <s v="M01"/>
    <n v="24"/>
    <n v="22.85"/>
    <n v="1.1499999999999999"/>
    <n v="2"/>
    <n v="1.1499999999999999"/>
    <n v="5"/>
    <n v="1.1499999999999999"/>
    <n v="1"/>
    <n v="1"/>
    <n v="3188"/>
    <n v="5095"/>
    <s v="Yes"/>
    <n v="0.96"/>
    <n v="0.95"/>
  </r>
  <r>
    <x v="202"/>
    <x v="6"/>
    <s v="P01"/>
    <s v="D01"/>
    <s v="M01"/>
    <n v="24"/>
    <n v="22.22"/>
    <n v="1.78"/>
    <n v="2"/>
    <n v="1.78"/>
    <n v="5"/>
    <n v="1.78"/>
    <n v="0"/>
    <n v="0"/>
    <n v="3205"/>
    <n v="7268"/>
    <s v="No"/>
    <n v="0.98"/>
    <n v="0.96"/>
  </r>
  <r>
    <x v="203"/>
    <x v="6"/>
    <s v="P01"/>
    <s v="D01"/>
    <s v="M01"/>
    <n v="24"/>
    <n v="22.43"/>
    <n v="1.57"/>
    <n v="1"/>
    <n v="1.57"/>
    <n v="5"/>
    <n v="1.57"/>
    <n v="0"/>
    <n v="0"/>
    <n v="2966"/>
    <n v="6668"/>
    <s v="No"/>
    <n v="0.97"/>
    <n v="0.96"/>
  </r>
  <r>
    <x v="204"/>
    <x v="6"/>
    <s v="P01"/>
    <s v="D01"/>
    <s v="M01"/>
    <n v="24"/>
    <n v="21.35"/>
    <n v="2.65"/>
    <n v="0"/>
    <n v="2.65"/>
    <n v="4"/>
    <n v="2.65"/>
    <n v="1"/>
    <n v="1"/>
    <n v="3182"/>
    <n v="7539"/>
    <s v="No"/>
    <n v="0.97"/>
    <n v="0.93"/>
  </r>
  <r>
    <x v="205"/>
    <x v="6"/>
    <s v="P01"/>
    <s v="D01"/>
    <s v="M01"/>
    <n v="24"/>
    <n v="23.48"/>
    <n v="0.52"/>
    <n v="0"/>
    <n v="0.52"/>
    <n v="5"/>
    <n v="0.52"/>
    <n v="1"/>
    <n v="1"/>
    <n v="2865"/>
    <n v="5951"/>
    <s v="No"/>
    <n v="0.99"/>
    <n v="0.97"/>
  </r>
  <r>
    <x v="206"/>
    <x v="6"/>
    <s v="P01"/>
    <s v="D01"/>
    <s v="M01"/>
    <n v="24"/>
    <n v="22.57"/>
    <n v="1.43"/>
    <n v="0"/>
    <n v="1.43"/>
    <n v="4"/>
    <n v="1.43"/>
    <n v="1"/>
    <n v="1"/>
    <n v="3132"/>
    <n v="5495"/>
    <s v="No"/>
    <n v="0.97"/>
    <n v="0.92"/>
  </r>
  <r>
    <x v="207"/>
    <x v="6"/>
    <s v="P01"/>
    <s v="D01"/>
    <s v="M01"/>
    <n v="24"/>
    <n v="21.61"/>
    <n v="2.39"/>
    <n v="2"/>
    <n v="2.39"/>
    <n v="4"/>
    <n v="2.39"/>
    <n v="0"/>
    <n v="0"/>
    <n v="3096"/>
    <n v="5487"/>
    <s v="No"/>
    <n v="0.97"/>
    <n v="0.96"/>
  </r>
  <r>
    <x v="208"/>
    <x v="6"/>
    <s v="P01"/>
    <s v="D01"/>
    <s v="M01"/>
    <n v="24"/>
    <n v="22.65"/>
    <n v="1.35"/>
    <n v="0"/>
    <n v="1.35"/>
    <n v="3"/>
    <n v="1.35"/>
    <n v="1"/>
    <n v="1"/>
    <n v="2828"/>
    <n v="5659"/>
    <s v="No"/>
    <n v="0.98"/>
    <n v="0.93"/>
  </r>
  <r>
    <x v="209"/>
    <x v="6"/>
    <s v="P01"/>
    <s v="D01"/>
    <s v="M01"/>
    <n v="24"/>
    <n v="21.24"/>
    <n v="2.76"/>
    <n v="0"/>
    <n v="2.76"/>
    <n v="4"/>
    <n v="2.76"/>
    <n v="1"/>
    <n v="1"/>
    <n v="2806"/>
    <n v="5925"/>
    <s v="No"/>
    <n v="0.98"/>
    <n v="0.94"/>
  </r>
  <r>
    <x v="210"/>
    <x v="6"/>
    <s v="P01"/>
    <s v="D01"/>
    <s v="M01"/>
    <n v="24"/>
    <n v="21.36"/>
    <n v="2.64"/>
    <n v="2"/>
    <n v="2.64"/>
    <n v="4"/>
    <n v="2.64"/>
    <n v="0"/>
    <n v="0"/>
    <n v="2892"/>
    <n v="6261"/>
    <s v="Yes"/>
    <n v="0.97"/>
    <n v="0.97"/>
  </r>
  <r>
    <x v="211"/>
    <x v="6"/>
    <s v="P01"/>
    <s v="D01"/>
    <s v="M01"/>
    <n v="24"/>
    <n v="23.6"/>
    <n v="0.4"/>
    <n v="1"/>
    <n v="0.4"/>
    <n v="3"/>
    <n v="0.4"/>
    <n v="1"/>
    <n v="1"/>
    <n v="3223"/>
    <n v="5071"/>
    <s v="No"/>
    <n v="0.97"/>
    <n v="0.95"/>
  </r>
  <r>
    <x v="212"/>
    <x v="6"/>
    <s v="P01"/>
    <s v="D01"/>
    <s v="M01"/>
    <n v="24"/>
    <n v="22.36"/>
    <n v="1.64"/>
    <n v="2"/>
    <n v="1.64"/>
    <n v="3"/>
    <n v="1.64"/>
    <n v="1"/>
    <n v="1"/>
    <n v="3356"/>
    <n v="5545"/>
    <s v="No"/>
    <n v="0.98"/>
    <n v="0.95"/>
  </r>
  <r>
    <x v="213"/>
    <x v="7"/>
    <s v="P01"/>
    <s v="D01"/>
    <s v="M01"/>
    <n v="24"/>
    <n v="22.33"/>
    <n v="1.67"/>
    <n v="0"/>
    <n v="1.67"/>
    <n v="4"/>
    <n v="1.67"/>
    <n v="1"/>
    <n v="1"/>
    <n v="3016"/>
    <n v="6834"/>
    <s v="No"/>
    <n v="0.96"/>
    <n v="0.95"/>
  </r>
  <r>
    <x v="214"/>
    <x v="7"/>
    <s v="P01"/>
    <s v="D01"/>
    <s v="M01"/>
    <n v="24"/>
    <n v="23.12"/>
    <n v="0.88"/>
    <n v="2"/>
    <n v="0.88"/>
    <n v="5"/>
    <n v="0.88"/>
    <n v="1"/>
    <n v="1"/>
    <n v="3237"/>
    <n v="5602"/>
    <s v="Yes"/>
    <n v="0.99"/>
    <n v="0.94"/>
  </r>
  <r>
    <x v="215"/>
    <x v="7"/>
    <s v="P01"/>
    <s v="D01"/>
    <s v="M01"/>
    <n v="24"/>
    <n v="22.89"/>
    <n v="1.1100000000000001"/>
    <n v="0"/>
    <n v="1.1100000000000001"/>
    <n v="3"/>
    <n v="1.1100000000000001"/>
    <n v="1"/>
    <n v="1"/>
    <n v="3069"/>
    <n v="7650"/>
    <s v="No"/>
    <n v="0.97"/>
    <n v="0.97"/>
  </r>
  <r>
    <x v="216"/>
    <x v="7"/>
    <s v="P01"/>
    <s v="D01"/>
    <s v="M01"/>
    <n v="24"/>
    <n v="22.27"/>
    <n v="1.73"/>
    <n v="1"/>
    <n v="1.73"/>
    <n v="4"/>
    <n v="1.73"/>
    <n v="0"/>
    <n v="0"/>
    <n v="2861"/>
    <n v="7482"/>
    <s v="No"/>
    <n v="0.97"/>
    <n v="0.96"/>
  </r>
  <r>
    <x v="217"/>
    <x v="7"/>
    <s v="P01"/>
    <s v="D01"/>
    <s v="M01"/>
    <n v="24"/>
    <n v="21.93"/>
    <n v="2.0699999999999998"/>
    <n v="0"/>
    <n v="2.0699999999999998"/>
    <n v="4"/>
    <n v="2.0699999999999998"/>
    <n v="0"/>
    <n v="0"/>
    <n v="3286"/>
    <n v="5889"/>
    <s v="No"/>
    <n v="0.99"/>
    <n v="0.94"/>
  </r>
  <r>
    <x v="218"/>
    <x v="7"/>
    <s v="P01"/>
    <s v="D01"/>
    <s v="M01"/>
    <n v="24"/>
    <n v="21.79"/>
    <n v="2.21"/>
    <n v="0"/>
    <n v="2.21"/>
    <n v="5"/>
    <n v="2.21"/>
    <n v="1"/>
    <n v="1"/>
    <n v="2867"/>
    <n v="5282"/>
    <s v="No"/>
    <n v="0.98"/>
    <n v="0.94"/>
  </r>
  <r>
    <x v="219"/>
    <x v="7"/>
    <s v="P01"/>
    <s v="D01"/>
    <s v="M01"/>
    <n v="24"/>
    <n v="21.24"/>
    <n v="2.76"/>
    <n v="2"/>
    <n v="2.76"/>
    <n v="5"/>
    <n v="2.76"/>
    <n v="1"/>
    <n v="1"/>
    <n v="2977"/>
    <n v="7054"/>
    <s v="No"/>
    <n v="0.97"/>
    <n v="0.96"/>
  </r>
  <r>
    <x v="220"/>
    <x v="7"/>
    <s v="P01"/>
    <s v="D01"/>
    <s v="M01"/>
    <n v="24"/>
    <n v="22.77"/>
    <n v="1.23"/>
    <n v="2"/>
    <n v="1.23"/>
    <n v="3"/>
    <n v="1.23"/>
    <n v="1"/>
    <n v="1"/>
    <n v="3092"/>
    <n v="5634"/>
    <s v="No"/>
    <n v="0.97"/>
    <n v="0.97"/>
  </r>
  <r>
    <x v="221"/>
    <x v="7"/>
    <s v="P01"/>
    <s v="D01"/>
    <s v="M01"/>
    <n v="24"/>
    <n v="22.74"/>
    <n v="1.26"/>
    <n v="2"/>
    <n v="1.26"/>
    <n v="4"/>
    <n v="1.26"/>
    <n v="1"/>
    <n v="1"/>
    <n v="2839"/>
    <n v="6796"/>
    <s v="Yes"/>
    <n v="0.97"/>
    <n v="0.97"/>
  </r>
  <r>
    <x v="222"/>
    <x v="7"/>
    <s v="P01"/>
    <s v="D01"/>
    <s v="M01"/>
    <n v="24"/>
    <n v="23.07"/>
    <n v="0.93"/>
    <n v="0"/>
    <n v="0.93"/>
    <n v="4"/>
    <n v="0.93"/>
    <n v="0"/>
    <n v="0"/>
    <n v="3147"/>
    <n v="7376"/>
    <s v="No"/>
    <n v="0.96"/>
    <n v="0.94"/>
  </r>
  <r>
    <x v="223"/>
    <x v="7"/>
    <s v="P01"/>
    <s v="D01"/>
    <s v="M01"/>
    <n v="24"/>
    <n v="23.6"/>
    <n v="0.4"/>
    <n v="1"/>
    <n v="0.4"/>
    <n v="5"/>
    <n v="0.4"/>
    <n v="1"/>
    <n v="1"/>
    <n v="3231"/>
    <n v="6658"/>
    <s v="No"/>
    <n v="0.96"/>
    <n v="0.94"/>
  </r>
  <r>
    <x v="224"/>
    <x v="7"/>
    <s v="P01"/>
    <s v="D01"/>
    <s v="M01"/>
    <n v="24"/>
    <n v="21.21"/>
    <n v="2.79"/>
    <n v="1"/>
    <n v="2.79"/>
    <n v="4"/>
    <n v="2.79"/>
    <n v="0"/>
    <n v="0"/>
    <n v="2950"/>
    <n v="7513"/>
    <s v="No"/>
    <n v="0.99"/>
    <n v="0.96"/>
  </r>
  <r>
    <x v="225"/>
    <x v="7"/>
    <s v="P01"/>
    <s v="D01"/>
    <s v="M01"/>
    <n v="24"/>
    <n v="23.45"/>
    <n v="0.55000000000000004"/>
    <n v="2"/>
    <n v="0.55000000000000004"/>
    <n v="5"/>
    <n v="0.55000000000000004"/>
    <n v="1"/>
    <n v="1"/>
    <n v="3032"/>
    <n v="6288"/>
    <s v="Yes"/>
    <n v="0.97"/>
    <n v="0.96"/>
  </r>
  <r>
    <x v="226"/>
    <x v="7"/>
    <s v="P01"/>
    <s v="D01"/>
    <s v="M01"/>
    <n v="24"/>
    <n v="21.57"/>
    <n v="2.4300000000000002"/>
    <n v="2"/>
    <n v="2.4300000000000002"/>
    <n v="3"/>
    <n v="2.4300000000000002"/>
    <n v="1"/>
    <n v="1"/>
    <n v="3318"/>
    <n v="6016"/>
    <s v="No"/>
    <n v="0.98"/>
    <n v="0.96"/>
  </r>
  <r>
    <x v="227"/>
    <x v="7"/>
    <s v="P01"/>
    <s v="D01"/>
    <s v="M01"/>
    <n v="24"/>
    <n v="22.56"/>
    <n v="1.44"/>
    <n v="0"/>
    <n v="1.44"/>
    <n v="5"/>
    <n v="1.44"/>
    <n v="1"/>
    <n v="1"/>
    <n v="3211"/>
    <n v="6748"/>
    <s v="No"/>
    <n v="0.96"/>
    <n v="0.93"/>
  </r>
  <r>
    <x v="228"/>
    <x v="7"/>
    <s v="P01"/>
    <s v="D01"/>
    <s v="M01"/>
    <n v="24"/>
    <n v="21.58"/>
    <n v="2.42"/>
    <n v="2"/>
    <n v="2.42"/>
    <n v="5"/>
    <n v="2.42"/>
    <n v="0"/>
    <n v="0"/>
    <n v="3239"/>
    <n v="5763"/>
    <s v="No"/>
    <n v="0.96"/>
    <n v="0.96"/>
  </r>
  <r>
    <x v="229"/>
    <x v="7"/>
    <s v="P01"/>
    <s v="D01"/>
    <s v="M01"/>
    <n v="24"/>
    <n v="23.06"/>
    <n v="0.94"/>
    <n v="2"/>
    <n v="0.94"/>
    <n v="3"/>
    <n v="0.94"/>
    <n v="1"/>
    <n v="1"/>
    <n v="3043"/>
    <n v="5564"/>
    <s v="Yes"/>
    <n v="0.97"/>
    <n v="0.95"/>
  </r>
  <r>
    <x v="230"/>
    <x v="7"/>
    <s v="P01"/>
    <s v="D01"/>
    <s v="M01"/>
    <n v="24"/>
    <n v="21.41"/>
    <n v="2.59"/>
    <n v="0"/>
    <n v="2.59"/>
    <n v="4"/>
    <n v="2.59"/>
    <n v="1"/>
    <n v="1"/>
    <n v="3297"/>
    <n v="7551"/>
    <s v="No"/>
    <n v="0.96"/>
    <n v="0.97"/>
  </r>
  <r>
    <x v="231"/>
    <x v="7"/>
    <s v="P01"/>
    <s v="D01"/>
    <s v="M01"/>
    <n v="24"/>
    <n v="22.76"/>
    <n v="1.24"/>
    <n v="1"/>
    <n v="1.24"/>
    <n v="5"/>
    <n v="1.24"/>
    <n v="1"/>
    <n v="1"/>
    <n v="2992"/>
    <n v="7778"/>
    <s v="No"/>
    <n v="0.97"/>
    <n v="0.96"/>
  </r>
  <r>
    <x v="232"/>
    <x v="7"/>
    <s v="P01"/>
    <s v="D01"/>
    <s v="M01"/>
    <n v="24"/>
    <n v="22.83"/>
    <n v="1.17"/>
    <n v="0"/>
    <n v="1.17"/>
    <n v="4"/>
    <n v="1.17"/>
    <n v="1"/>
    <n v="1"/>
    <n v="3206"/>
    <n v="5272"/>
    <s v="No"/>
    <n v="0.98"/>
    <n v="0.92"/>
  </r>
  <r>
    <x v="233"/>
    <x v="7"/>
    <s v="P01"/>
    <s v="D01"/>
    <s v="M01"/>
    <n v="24"/>
    <n v="23.18"/>
    <n v="0.82"/>
    <n v="1"/>
    <n v="0.82"/>
    <n v="4"/>
    <n v="0.82"/>
    <n v="1"/>
    <n v="1"/>
    <n v="3047"/>
    <n v="6955"/>
    <s v="No"/>
    <n v="0.96"/>
    <n v="0.93"/>
  </r>
  <r>
    <x v="234"/>
    <x v="7"/>
    <s v="P01"/>
    <s v="D01"/>
    <s v="M01"/>
    <n v="24"/>
    <n v="23.59"/>
    <n v="0.41"/>
    <n v="0"/>
    <n v="0.41"/>
    <n v="5"/>
    <n v="0.41"/>
    <n v="1"/>
    <n v="1"/>
    <n v="2961"/>
    <n v="7278"/>
    <s v="No"/>
    <n v="0.98"/>
    <n v="0.94"/>
  </r>
  <r>
    <x v="235"/>
    <x v="7"/>
    <s v="P01"/>
    <s v="D01"/>
    <s v="M01"/>
    <n v="24"/>
    <n v="21.96"/>
    <n v="2.04"/>
    <n v="0"/>
    <n v="2.04"/>
    <n v="5"/>
    <n v="2.04"/>
    <n v="1"/>
    <n v="1"/>
    <n v="3068"/>
    <n v="7761"/>
    <s v="No"/>
    <n v="0.97"/>
    <n v="0.97"/>
  </r>
  <r>
    <x v="236"/>
    <x v="7"/>
    <s v="P01"/>
    <s v="D01"/>
    <s v="M01"/>
    <n v="24"/>
    <n v="23.46"/>
    <n v="0.54"/>
    <n v="1"/>
    <n v="0.54"/>
    <n v="3"/>
    <n v="0.54"/>
    <n v="0"/>
    <n v="0"/>
    <n v="3073"/>
    <n v="7744"/>
    <s v="No"/>
    <n v="0.97"/>
    <n v="0.95"/>
  </r>
  <r>
    <x v="237"/>
    <x v="7"/>
    <s v="P01"/>
    <s v="D01"/>
    <s v="M01"/>
    <n v="24"/>
    <n v="22.15"/>
    <n v="1.85"/>
    <n v="0"/>
    <n v="1.85"/>
    <n v="5"/>
    <n v="1.85"/>
    <n v="1"/>
    <n v="1"/>
    <n v="3108"/>
    <n v="5402"/>
    <s v="No"/>
    <n v="0.97"/>
    <n v="0.92"/>
  </r>
  <r>
    <x v="238"/>
    <x v="7"/>
    <s v="P01"/>
    <s v="D01"/>
    <s v="M01"/>
    <n v="24"/>
    <n v="21.91"/>
    <n v="2.09"/>
    <n v="0"/>
    <n v="2.09"/>
    <n v="5"/>
    <n v="2.09"/>
    <n v="1"/>
    <n v="1"/>
    <n v="3088"/>
    <n v="6364"/>
    <s v="No"/>
    <n v="0.99"/>
    <n v="0.93"/>
  </r>
  <r>
    <x v="239"/>
    <x v="7"/>
    <s v="P01"/>
    <s v="D01"/>
    <s v="M01"/>
    <n v="24"/>
    <n v="22.78"/>
    <n v="1.22"/>
    <n v="1"/>
    <n v="1.22"/>
    <n v="3"/>
    <n v="1.22"/>
    <n v="1"/>
    <n v="0"/>
    <n v="2912"/>
    <n v="7576"/>
    <s v="No"/>
    <n v="0.97"/>
    <n v="0.93"/>
  </r>
  <r>
    <x v="240"/>
    <x v="7"/>
    <s v="P01"/>
    <s v="D01"/>
    <s v="M01"/>
    <n v="24"/>
    <n v="23.28"/>
    <n v="0.72"/>
    <n v="0"/>
    <n v="0.72"/>
    <n v="4"/>
    <n v="0.72"/>
    <n v="1"/>
    <n v="1"/>
    <n v="3205"/>
    <n v="7843"/>
    <s v="No"/>
    <n v="0.98"/>
    <n v="0.95"/>
  </r>
  <r>
    <x v="241"/>
    <x v="7"/>
    <s v="P01"/>
    <s v="D01"/>
    <s v="M01"/>
    <n v="24"/>
    <n v="22.14"/>
    <n v="1.86"/>
    <n v="1"/>
    <n v="1.86"/>
    <n v="5"/>
    <n v="1.86"/>
    <n v="1"/>
    <n v="1"/>
    <n v="2961"/>
    <n v="5292"/>
    <s v="No"/>
    <n v="0.98"/>
    <n v="0.96"/>
  </r>
  <r>
    <x v="242"/>
    <x v="7"/>
    <s v="P01"/>
    <s v="D01"/>
    <s v="M01"/>
    <n v="24"/>
    <n v="21.64"/>
    <n v="2.36"/>
    <n v="0"/>
    <n v="2.36"/>
    <n v="3"/>
    <n v="2.36"/>
    <n v="1"/>
    <n v="1"/>
    <n v="3210"/>
    <n v="7811"/>
    <s v="No"/>
    <n v="0.97"/>
    <n v="0.93"/>
  </r>
  <r>
    <x v="243"/>
    <x v="7"/>
    <s v="P01"/>
    <s v="D01"/>
    <s v="M01"/>
    <n v="24"/>
    <n v="22.51"/>
    <n v="1.49"/>
    <n v="1"/>
    <n v="1.49"/>
    <n v="4"/>
    <n v="1.49"/>
    <n v="1"/>
    <n v="1"/>
    <n v="2849"/>
    <n v="5199"/>
    <s v="No"/>
    <n v="0.97"/>
    <n v="0.93"/>
  </r>
  <r>
    <x v="244"/>
    <x v="8"/>
    <s v="P01"/>
    <s v="D01"/>
    <s v="M01"/>
    <n v="24"/>
    <n v="22.96"/>
    <n v="1.04"/>
    <n v="2"/>
    <n v="1.04"/>
    <n v="3"/>
    <n v="1.04"/>
    <n v="1"/>
    <n v="1"/>
    <n v="2952"/>
    <n v="7265"/>
    <s v="Yes"/>
    <n v="0.98"/>
    <n v="0.96"/>
  </r>
  <r>
    <x v="245"/>
    <x v="8"/>
    <s v="P01"/>
    <s v="D01"/>
    <s v="M01"/>
    <n v="24"/>
    <n v="22.31"/>
    <n v="1.69"/>
    <n v="0"/>
    <n v="1.69"/>
    <n v="5"/>
    <n v="1.69"/>
    <n v="1"/>
    <n v="1"/>
    <n v="2925"/>
    <n v="6843"/>
    <s v="No"/>
    <n v="0.96"/>
    <n v="0.96"/>
  </r>
  <r>
    <x v="246"/>
    <x v="8"/>
    <s v="P01"/>
    <s v="D01"/>
    <s v="M01"/>
    <n v="24"/>
    <n v="21.39"/>
    <n v="2.61"/>
    <n v="1"/>
    <n v="2.61"/>
    <n v="3"/>
    <n v="2.61"/>
    <n v="0"/>
    <n v="0"/>
    <n v="2873"/>
    <n v="6020"/>
    <s v="No"/>
    <n v="0.99"/>
    <n v="0.94"/>
  </r>
  <r>
    <x v="247"/>
    <x v="8"/>
    <s v="P01"/>
    <s v="D01"/>
    <s v="M01"/>
    <n v="24"/>
    <n v="22.17"/>
    <n v="1.83"/>
    <n v="2"/>
    <n v="1.83"/>
    <n v="5"/>
    <n v="1.83"/>
    <n v="1"/>
    <n v="1"/>
    <n v="3058"/>
    <n v="7495"/>
    <s v="Yes"/>
    <n v="0.97"/>
    <n v="0.93"/>
  </r>
  <r>
    <x v="248"/>
    <x v="8"/>
    <s v="P01"/>
    <s v="D01"/>
    <s v="M01"/>
    <n v="24"/>
    <n v="22.82"/>
    <n v="1.18"/>
    <n v="0"/>
    <n v="1.18"/>
    <n v="5"/>
    <n v="1.18"/>
    <n v="1"/>
    <n v="1"/>
    <n v="3174"/>
    <n v="7617"/>
    <s v="No"/>
    <n v="0.97"/>
    <n v="0.95"/>
  </r>
  <r>
    <x v="249"/>
    <x v="8"/>
    <s v="P01"/>
    <s v="D01"/>
    <s v="M01"/>
    <n v="24"/>
    <n v="23.35"/>
    <n v="0.65"/>
    <n v="2"/>
    <n v="0.65"/>
    <n v="5"/>
    <n v="0.65"/>
    <n v="0"/>
    <n v="0"/>
    <n v="3069"/>
    <n v="7020"/>
    <s v="Yes"/>
    <n v="0.97"/>
    <n v="0.94"/>
  </r>
  <r>
    <x v="250"/>
    <x v="8"/>
    <s v="P01"/>
    <s v="D01"/>
    <s v="M01"/>
    <n v="24"/>
    <n v="22.76"/>
    <n v="1.24"/>
    <n v="0"/>
    <n v="1.24"/>
    <n v="3"/>
    <n v="1.24"/>
    <n v="1"/>
    <n v="1"/>
    <n v="3379"/>
    <n v="5474"/>
    <s v="No"/>
    <n v="0.99"/>
    <n v="0.96"/>
  </r>
  <r>
    <x v="251"/>
    <x v="8"/>
    <s v="P01"/>
    <s v="D01"/>
    <s v="M01"/>
    <n v="24"/>
    <n v="21.86"/>
    <n v="2.14"/>
    <n v="2"/>
    <n v="2.14"/>
    <n v="3"/>
    <n v="2.14"/>
    <n v="0"/>
    <n v="0"/>
    <n v="3280"/>
    <n v="6077"/>
    <s v="No"/>
    <n v="0.98"/>
    <n v="0.94"/>
  </r>
  <r>
    <x v="252"/>
    <x v="8"/>
    <s v="P01"/>
    <s v="D01"/>
    <s v="M01"/>
    <n v="24"/>
    <n v="22.3"/>
    <n v="1.7"/>
    <n v="0"/>
    <n v="1.7"/>
    <n v="4"/>
    <n v="1.7"/>
    <n v="1"/>
    <n v="0"/>
    <n v="3043"/>
    <n v="5169"/>
    <s v="No"/>
    <n v="0.96"/>
    <n v="0.97"/>
  </r>
  <r>
    <x v="253"/>
    <x v="8"/>
    <s v="P01"/>
    <s v="D01"/>
    <s v="M01"/>
    <n v="24"/>
    <n v="23.23"/>
    <n v="0.77"/>
    <n v="2"/>
    <n v="0.77"/>
    <n v="3"/>
    <n v="0.77"/>
    <n v="1"/>
    <n v="1"/>
    <n v="2913"/>
    <n v="7741"/>
    <s v="Yes"/>
    <n v="0.96"/>
    <n v="0.95"/>
  </r>
  <r>
    <x v="254"/>
    <x v="8"/>
    <s v="P01"/>
    <s v="D01"/>
    <s v="M01"/>
    <n v="24"/>
    <n v="21.83"/>
    <n v="2.17"/>
    <n v="2"/>
    <n v="2.17"/>
    <n v="5"/>
    <n v="2.17"/>
    <n v="1"/>
    <n v="1"/>
    <n v="2833"/>
    <n v="7246"/>
    <s v="Yes"/>
    <n v="0.96"/>
    <n v="0.94"/>
  </r>
  <r>
    <x v="255"/>
    <x v="8"/>
    <s v="P01"/>
    <s v="D01"/>
    <s v="M01"/>
    <n v="24"/>
    <n v="22.98"/>
    <n v="1.02"/>
    <n v="2"/>
    <n v="1.02"/>
    <n v="5"/>
    <n v="1.02"/>
    <n v="1"/>
    <n v="1"/>
    <n v="3073"/>
    <n v="7360"/>
    <s v="No"/>
    <n v="0.98"/>
    <n v="0.94"/>
  </r>
  <r>
    <x v="256"/>
    <x v="8"/>
    <s v="P01"/>
    <s v="D01"/>
    <s v="M01"/>
    <n v="24"/>
    <n v="21.2"/>
    <n v="2.8"/>
    <n v="2"/>
    <n v="2.8"/>
    <n v="4"/>
    <n v="2.8"/>
    <n v="1"/>
    <n v="1"/>
    <n v="3259"/>
    <n v="7524"/>
    <s v="No"/>
    <n v="0.96"/>
    <n v="0.94"/>
  </r>
  <r>
    <x v="257"/>
    <x v="8"/>
    <s v="P01"/>
    <s v="D01"/>
    <s v="M01"/>
    <n v="24"/>
    <n v="22.23"/>
    <n v="1.77"/>
    <n v="0"/>
    <n v="1.77"/>
    <n v="3"/>
    <n v="1.77"/>
    <n v="1"/>
    <n v="1"/>
    <n v="3193"/>
    <n v="6831"/>
    <s v="No"/>
    <n v="0.97"/>
    <n v="0.94"/>
  </r>
  <r>
    <x v="258"/>
    <x v="8"/>
    <s v="P01"/>
    <s v="D01"/>
    <s v="M01"/>
    <n v="24"/>
    <n v="22.72"/>
    <n v="1.28"/>
    <n v="0"/>
    <n v="1.28"/>
    <n v="4"/>
    <n v="1.28"/>
    <n v="1"/>
    <n v="1"/>
    <n v="3016"/>
    <n v="5563"/>
    <s v="No"/>
    <n v="0.97"/>
    <n v="0.97"/>
  </r>
  <r>
    <x v="259"/>
    <x v="8"/>
    <s v="P01"/>
    <s v="D01"/>
    <s v="M01"/>
    <n v="24"/>
    <n v="23.3"/>
    <n v="0.7"/>
    <n v="2"/>
    <n v="0.7"/>
    <n v="4"/>
    <n v="0.7"/>
    <n v="1"/>
    <n v="1"/>
    <n v="3328"/>
    <n v="7623"/>
    <s v="Yes"/>
    <n v="0.98"/>
    <n v="0.93"/>
  </r>
  <r>
    <x v="260"/>
    <x v="8"/>
    <s v="P01"/>
    <s v="D01"/>
    <s v="M01"/>
    <n v="24"/>
    <n v="21.81"/>
    <n v="2.19"/>
    <n v="1"/>
    <n v="2.19"/>
    <n v="5"/>
    <n v="2.19"/>
    <n v="1"/>
    <n v="1"/>
    <n v="2876"/>
    <n v="6048"/>
    <s v="No"/>
    <n v="0.98"/>
    <n v="0.92"/>
  </r>
  <r>
    <x v="261"/>
    <x v="8"/>
    <s v="P01"/>
    <s v="D01"/>
    <s v="M01"/>
    <n v="24"/>
    <n v="22.41"/>
    <n v="1.59"/>
    <n v="0"/>
    <n v="1.59"/>
    <n v="3"/>
    <n v="1.59"/>
    <n v="0"/>
    <n v="0"/>
    <n v="2982"/>
    <n v="6639"/>
    <s v="No"/>
    <n v="0.96"/>
    <n v="0.96"/>
  </r>
  <r>
    <x v="262"/>
    <x v="8"/>
    <s v="P01"/>
    <s v="D01"/>
    <s v="M01"/>
    <n v="24"/>
    <n v="21.39"/>
    <n v="2.61"/>
    <n v="0"/>
    <n v="2.61"/>
    <n v="5"/>
    <n v="2.61"/>
    <n v="0"/>
    <n v="0"/>
    <n v="3370"/>
    <n v="6697"/>
    <s v="No"/>
    <n v="0.96"/>
    <n v="0.96"/>
  </r>
  <r>
    <x v="263"/>
    <x v="8"/>
    <s v="P01"/>
    <s v="D01"/>
    <s v="M01"/>
    <n v="24"/>
    <n v="21.29"/>
    <n v="2.71"/>
    <n v="2"/>
    <n v="2.71"/>
    <n v="3"/>
    <n v="2.71"/>
    <n v="1"/>
    <n v="1"/>
    <n v="2858"/>
    <n v="5300"/>
    <s v="Yes"/>
    <n v="0.98"/>
    <n v="0.96"/>
  </r>
  <r>
    <x v="264"/>
    <x v="8"/>
    <s v="P01"/>
    <s v="D01"/>
    <s v="M01"/>
    <n v="24"/>
    <n v="22.56"/>
    <n v="1.44"/>
    <n v="2"/>
    <n v="1.44"/>
    <n v="3"/>
    <n v="1.44"/>
    <n v="0"/>
    <n v="0"/>
    <n v="2956"/>
    <n v="5712"/>
    <s v="No"/>
    <n v="0.98"/>
    <n v="0.93"/>
  </r>
  <r>
    <x v="265"/>
    <x v="8"/>
    <s v="P01"/>
    <s v="D01"/>
    <s v="M01"/>
    <n v="24"/>
    <n v="21.38"/>
    <n v="2.62"/>
    <n v="2"/>
    <n v="2.62"/>
    <n v="4"/>
    <n v="2.62"/>
    <n v="1"/>
    <n v="1"/>
    <n v="2936"/>
    <n v="7112"/>
    <s v="Yes"/>
    <n v="0.97"/>
    <n v="0.93"/>
  </r>
  <r>
    <x v="266"/>
    <x v="8"/>
    <s v="P01"/>
    <s v="D01"/>
    <s v="M01"/>
    <n v="24"/>
    <n v="23.6"/>
    <n v="0.4"/>
    <n v="0"/>
    <n v="0.4"/>
    <n v="4"/>
    <n v="0.4"/>
    <n v="1"/>
    <n v="1"/>
    <n v="3277"/>
    <n v="5057"/>
    <s v="No"/>
    <n v="0.96"/>
    <n v="0.93"/>
  </r>
  <r>
    <x v="267"/>
    <x v="8"/>
    <s v="P01"/>
    <s v="D01"/>
    <s v="M01"/>
    <n v="24"/>
    <n v="22.56"/>
    <n v="1.44"/>
    <n v="0"/>
    <n v="1.44"/>
    <n v="4"/>
    <n v="1.44"/>
    <n v="1"/>
    <n v="1"/>
    <n v="3338"/>
    <n v="7079"/>
    <s v="No"/>
    <n v="0.97"/>
    <n v="0.92"/>
  </r>
  <r>
    <x v="268"/>
    <x v="8"/>
    <s v="P01"/>
    <s v="D01"/>
    <s v="M01"/>
    <n v="24"/>
    <n v="22.73"/>
    <n v="1.27"/>
    <n v="2"/>
    <n v="1.27"/>
    <n v="5"/>
    <n v="1.27"/>
    <n v="1"/>
    <n v="1"/>
    <n v="3169"/>
    <n v="6289"/>
    <s v="No"/>
    <n v="0.98"/>
    <n v="0.95"/>
  </r>
  <r>
    <x v="269"/>
    <x v="8"/>
    <s v="P01"/>
    <s v="D01"/>
    <s v="M01"/>
    <n v="24"/>
    <n v="22.68"/>
    <n v="1.32"/>
    <n v="2"/>
    <n v="1.32"/>
    <n v="3"/>
    <n v="1.32"/>
    <n v="1"/>
    <n v="1"/>
    <n v="3262"/>
    <n v="6815"/>
    <s v="No"/>
    <n v="0.97"/>
    <n v="0.96"/>
  </r>
  <r>
    <x v="270"/>
    <x v="8"/>
    <s v="P01"/>
    <s v="D01"/>
    <s v="M01"/>
    <n v="24"/>
    <n v="22.32"/>
    <n v="1.68"/>
    <n v="0"/>
    <n v="1.68"/>
    <n v="5"/>
    <n v="1.68"/>
    <n v="0"/>
    <n v="0"/>
    <n v="2847"/>
    <n v="6684"/>
    <s v="No"/>
    <n v="0.98"/>
    <n v="0.92"/>
  </r>
  <r>
    <x v="271"/>
    <x v="8"/>
    <s v="P01"/>
    <s v="D01"/>
    <s v="M01"/>
    <n v="24"/>
    <n v="22.36"/>
    <n v="1.64"/>
    <n v="0"/>
    <n v="1.64"/>
    <n v="5"/>
    <n v="1.64"/>
    <n v="1"/>
    <n v="1"/>
    <n v="3204"/>
    <n v="6569"/>
    <s v="No"/>
    <n v="0.97"/>
    <n v="0.97"/>
  </r>
  <r>
    <x v="272"/>
    <x v="8"/>
    <s v="P01"/>
    <s v="D01"/>
    <s v="M01"/>
    <n v="24"/>
    <n v="22.12"/>
    <n v="1.88"/>
    <n v="1"/>
    <n v="1.88"/>
    <n v="5"/>
    <n v="1.88"/>
    <n v="0"/>
    <n v="0"/>
    <n v="3178"/>
    <n v="7724"/>
    <s v="No"/>
    <n v="0.99"/>
    <n v="0.94"/>
  </r>
  <r>
    <x v="273"/>
    <x v="8"/>
    <s v="P01"/>
    <s v="D01"/>
    <s v="M01"/>
    <n v="24"/>
    <n v="21.03"/>
    <n v="2.97"/>
    <n v="1"/>
    <n v="2.97"/>
    <n v="3"/>
    <n v="2.97"/>
    <n v="1"/>
    <n v="1"/>
    <n v="3062"/>
    <n v="6279"/>
    <s v="No"/>
    <n v="0.97"/>
    <n v="0.95"/>
  </r>
  <r>
    <x v="274"/>
    <x v="9"/>
    <s v="P01"/>
    <s v="D01"/>
    <s v="M01"/>
    <n v="24"/>
    <n v="22.71"/>
    <n v="1.29"/>
    <n v="1"/>
    <n v="1.29"/>
    <n v="4"/>
    <n v="1.29"/>
    <n v="1"/>
    <n v="1"/>
    <n v="2810"/>
    <n v="6202"/>
    <s v="No"/>
    <n v="0.99"/>
    <n v="0.93"/>
  </r>
  <r>
    <x v="275"/>
    <x v="9"/>
    <s v="P01"/>
    <s v="D01"/>
    <s v="M01"/>
    <n v="24"/>
    <n v="22.44"/>
    <n v="1.56"/>
    <n v="1"/>
    <n v="1.56"/>
    <n v="5"/>
    <n v="1.56"/>
    <n v="1"/>
    <n v="1"/>
    <n v="3232"/>
    <n v="5840"/>
    <s v="No"/>
    <n v="0.99"/>
    <n v="0.95"/>
  </r>
  <r>
    <x v="276"/>
    <x v="9"/>
    <s v="P01"/>
    <s v="D01"/>
    <s v="M01"/>
    <n v="24"/>
    <n v="22.87"/>
    <n v="1.1299999999999999"/>
    <n v="0"/>
    <n v="1.1299999999999999"/>
    <n v="5"/>
    <n v="1.1299999999999999"/>
    <n v="0"/>
    <n v="0"/>
    <n v="3389"/>
    <n v="6915"/>
    <s v="No"/>
    <n v="0.98"/>
    <n v="0.96"/>
  </r>
  <r>
    <x v="277"/>
    <x v="9"/>
    <s v="P01"/>
    <s v="D01"/>
    <s v="M01"/>
    <n v="24"/>
    <n v="21.94"/>
    <n v="2.06"/>
    <n v="0"/>
    <n v="2.06"/>
    <n v="3"/>
    <n v="2.06"/>
    <n v="0"/>
    <n v="0"/>
    <n v="2906"/>
    <n v="5787"/>
    <s v="No"/>
    <n v="0.98"/>
    <n v="0.95"/>
  </r>
  <r>
    <x v="278"/>
    <x v="9"/>
    <s v="P01"/>
    <s v="D01"/>
    <s v="M01"/>
    <n v="24"/>
    <n v="22.72"/>
    <n v="1.28"/>
    <n v="0"/>
    <n v="1.28"/>
    <n v="3"/>
    <n v="1.28"/>
    <n v="0"/>
    <n v="0"/>
    <n v="2897"/>
    <n v="6819"/>
    <s v="No"/>
    <n v="0.99"/>
    <n v="0.93"/>
  </r>
  <r>
    <x v="279"/>
    <x v="9"/>
    <s v="P01"/>
    <s v="D01"/>
    <s v="M01"/>
    <n v="24"/>
    <n v="23.21"/>
    <n v="0.79"/>
    <n v="2"/>
    <n v="0.79"/>
    <n v="4"/>
    <n v="0.79"/>
    <n v="1"/>
    <n v="1"/>
    <n v="2966"/>
    <n v="7792"/>
    <s v="Yes"/>
    <n v="0.98"/>
    <n v="0.96"/>
  </r>
  <r>
    <x v="280"/>
    <x v="9"/>
    <s v="P01"/>
    <s v="D01"/>
    <s v="M01"/>
    <n v="24"/>
    <n v="22.9"/>
    <n v="1.1000000000000001"/>
    <n v="0"/>
    <n v="1.1000000000000001"/>
    <n v="3"/>
    <n v="1.1000000000000001"/>
    <n v="1"/>
    <n v="1"/>
    <n v="3224"/>
    <n v="7563"/>
    <s v="No"/>
    <n v="0.98"/>
    <n v="0.92"/>
  </r>
  <r>
    <x v="281"/>
    <x v="9"/>
    <s v="P01"/>
    <s v="D01"/>
    <s v="M01"/>
    <n v="24"/>
    <n v="22.81"/>
    <n v="1.19"/>
    <n v="1"/>
    <n v="1.19"/>
    <n v="4"/>
    <n v="1.19"/>
    <n v="1"/>
    <n v="1"/>
    <n v="2905"/>
    <n v="6171"/>
    <s v="No"/>
    <n v="0.97"/>
    <n v="0.95"/>
  </r>
  <r>
    <x v="282"/>
    <x v="9"/>
    <s v="P01"/>
    <s v="D01"/>
    <s v="M01"/>
    <n v="24"/>
    <n v="21.02"/>
    <n v="2.98"/>
    <n v="1"/>
    <n v="2.98"/>
    <n v="4"/>
    <n v="2.98"/>
    <n v="1"/>
    <n v="1"/>
    <n v="3386"/>
    <n v="7409"/>
    <s v="No"/>
    <n v="0.96"/>
    <n v="0.95"/>
  </r>
  <r>
    <x v="283"/>
    <x v="9"/>
    <s v="P01"/>
    <s v="D01"/>
    <s v="M01"/>
    <n v="24"/>
    <n v="21.18"/>
    <n v="2.82"/>
    <n v="0"/>
    <n v="2.82"/>
    <n v="4"/>
    <n v="2.82"/>
    <n v="1"/>
    <n v="1"/>
    <n v="3304"/>
    <n v="6813"/>
    <s v="No"/>
    <n v="0.99"/>
    <n v="0.96"/>
  </r>
  <r>
    <x v="284"/>
    <x v="9"/>
    <s v="P01"/>
    <s v="D01"/>
    <s v="M01"/>
    <n v="24"/>
    <n v="22.28"/>
    <n v="1.72"/>
    <n v="0"/>
    <n v="1.72"/>
    <n v="5"/>
    <n v="1.72"/>
    <n v="0"/>
    <n v="0"/>
    <n v="2878"/>
    <n v="5309"/>
    <s v="No"/>
    <n v="0.99"/>
    <n v="0.97"/>
  </r>
  <r>
    <x v="285"/>
    <x v="9"/>
    <s v="P01"/>
    <s v="D01"/>
    <s v="M01"/>
    <n v="24"/>
    <n v="21.57"/>
    <n v="2.4300000000000002"/>
    <n v="1"/>
    <n v="2.4300000000000002"/>
    <n v="4"/>
    <n v="2.4300000000000002"/>
    <n v="1"/>
    <n v="1"/>
    <n v="3308"/>
    <n v="5050"/>
    <s v="No"/>
    <n v="0.97"/>
    <n v="0.92"/>
  </r>
  <r>
    <x v="286"/>
    <x v="9"/>
    <s v="P01"/>
    <s v="D01"/>
    <s v="M01"/>
    <n v="24"/>
    <n v="21.41"/>
    <n v="2.59"/>
    <n v="1"/>
    <n v="2.59"/>
    <n v="5"/>
    <n v="2.59"/>
    <n v="1"/>
    <n v="1"/>
    <n v="2896"/>
    <n v="7688"/>
    <s v="No"/>
    <n v="0.97"/>
    <n v="0.94"/>
  </r>
  <r>
    <x v="287"/>
    <x v="9"/>
    <s v="P01"/>
    <s v="D01"/>
    <s v="M01"/>
    <n v="24"/>
    <n v="22.7"/>
    <n v="1.3"/>
    <n v="0"/>
    <n v="1.3"/>
    <n v="4"/>
    <n v="1.3"/>
    <n v="1"/>
    <n v="1"/>
    <n v="3033"/>
    <n v="6507"/>
    <s v="No"/>
    <n v="0.97"/>
    <n v="0.95"/>
  </r>
  <r>
    <x v="288"/>
    <x v="9"/>
    <s v="P01"/>
    <s v="D01"/>
    <s v="M01"/>
    <n v="24"/>
    <n v="21.96"/>
    <n v="2.04"/>
    <n v="2"/>
    <n v="2.04"/>
    <n v="3"/>
    <n v="2.04"/>
    <n v="1"/>
    <n v="1"/>
    <n v="3184"/>
    <n v="6388"/>
    <s v="No"/>
    <n v="0.99"/>
    <n v="0.94"/>
  </r>
  <r>
    <x v="289"/>
    <x v="9"/>
    <s v="P01"/>
    <s v="D01"/>
    <s v="M01"/>
    <n v="24"/>
    <n v="22.6"/>
    <n v="1.4"/>
    <n v="0"/>
    <n v="1.4"/>
    <n v="3"/>
    <n v="1.4"/>
    <n v="0"/>
    <n v="0"/>
    <n v="3017"/>
    <n v="7031"/>
    <s v="No"/>
    <n v="0.97"/>
    <n v="0.95"/>
  </r>
  <r>
    <x v="290"/>
    <x v="9"/>
    <s v="P01"/>
    <s v="D01"/>
    <s v="M01"/>
    <n v="24"/>
    <n v="23.36"/>
    <n v="0.64"/>
    <n v="2"/>
    <n v="0.64"/>
    <n v="5"/>
    <n v="0.64"/>
    <n v="1"/>
    <n v="1"/>
    <n v="3306"/>
    <n v="7725"/>
    <s v="No"/>
    <n v="0.96"/>
    <n v="0.93"/>
  </r>
  <r>
    <x v="291"/>
    <x v="9"/>
    <s v="P01"/>
    <s v="D01"/>
    <s v="M01"/>
    <n v="24"/>
    <n v="21.64"/>
    <n v="2.36"/>
    <n v="0"/>
    <n v="2.36"/>
    <n v="3"/>
    <n v="2.36"/>
    <n v="1"/>
    <n v="1"/>
    <n v="3340"/>
    <n v="7844"/>
    <s v="No"/>
    <n v="0.98"/>
    <n v="0.93"/>
  </r>
  <r>
    <x v="292"/>
    <x v="9"/>
    <s v="P01"/>
    <s v="D01"/>
    <s v="M01"/>
    <n v="24"/>
    <n v="21.47"/>
    <n v="2.5299999999999998"/>
    <n v="1"/>
    <n v="2.5299999999999998"/>
    <n v="5"/>
    <n v="2.5299999999999998"/>
    <n v="1"/>
    <n v="1"/>
    <n v="3141"/>
    <n v="7050"/>
    <s v="No"/>
    <n v="0.99"/>
    <n v="0.96"/>
  </r>
  <r>
    <x v="293"/>
    <x v="9"/>
    <s v="P01"/>
    <s v="D01"/>
    <s v="M01"/>
    <n v="24"/>
    <n v="23.17"/>
    <n v="0.83"/>
    <n v="1"/>
    <n v="0.83"/>
    <n v="4"/>
    <n v="0.83"/>
    <n v="1"/>
    <n v="0"/>
    <n v="2897"/>
    <n v="5148"/>
    <s v="No"/>
    <n v="0.98"/>
    <n v="0.94"/>
  </r>
  <r>
    <x v="294"/>
    <x v="9"/>
    <s v="P01"/>
    <s v="D01"/>
    <s v="M01"/>
    <n v="24"/>
    <n v="21.29"/>
    <n v="2.71"/>
    <n v="0"/>
    <n v="2.71"/>
    <n v="4"/>
    <n v="2.71"/>
    <n v="0"/>
    <n v="0"/>
    <n v="2858"/>
    <n v="5101"/>
    <s v="No"/>
    <n v="0.98"/>
    <n v="0.93"/>
  </r>
  <r>
    <x v="295"/>
    <x v="9"/>
    <s v="P01"/>
    <s v="D01"/>
    <s v="M01"/>
    <n v="24"/>
    <n v="22.23"/>
    <n v="1.77"/>
    <n v="2"/>
    <n v="1.77"/>
    <n v="3"/>
    <n v="1.77"/>
    <n v="1"/>
    <n v="1"/>
    <n v="3155"/>
    <n v="5534"/>
    <s v="Yes"/>
    <n v="0.98"/>
    <n v="0.95"/>
  </r>
  <r>
    <x v="296"/>
    <x v="9"/>
    <s v="P01"/>
    <s v="D01"/>
    <s v="M01"/>
    <n v="24"/>
    <n v="22.24"/>
    <n v="1.76"/>
    <n v="2"/>
    <n v="1.76"/>
    <n v="4"/>
    <n v="1.76"/>
    <n v="0"/>
    <n v="0"/>
    <n v="3026"/>
    <n v="5366"/>
    <s v="No"/>
    <n v="0.98"/>
    <n v="0.95"/>
  </r>
  <r>
    <x v="297"/>
    <x v="9"/>
    <s v="P01"/>
    <s v="D01"/>
    <s v="M01"/>
    <n v="24"/>
    <n v="23.36"/>
    <n v="0.64"/>
    <n v="1"/>
    <n v="0.64"/>
    <n v="5"/>
    <n v="0.64"/>
    <n v="1"/>
    <n v="0"/>
    <n v="2964"/>
    <n v="6123"/>
    <s v="No"/>
    <n v="0.99"/>
    <n v="0.96"/>
  </r>
  <r>
    <x v="298"/>
    <x v="9"/>
    <s v="P01"/>
    <s v="D01"/>
    <s v="M01"/>
    <n v="24"/>
    <n v="22.33"/>
    <n v="1.67"/>
    <n v="0"/>
    <n v="1.67"/>
    <n v="4"/>
    <n v="1.67"/>
    <n v="0"/>
    <n v="0"/>
    <n v="3361"/>
    <n v="7051"/>
    <s v="No"/>
    <n v="0.99"/>
    <n v="0.95"/>
  </r>
  <r>
    <x v="299"/>
    <x v="9"/>
    <s v="P01"/>
    <s v="D01"/>
    <s v="M01"/>
    <n v="24"/>
    <n v="22.22"/>
    <n v="1.78"/>
    <n v="2"/>
    <n v="1.78"/>
    <n v="4"/>
    <n v="1.78"/>
    <n v="1"/>
    <n v="1"/>
    <n v="2970"/>
    <n v="5357"/>
    <s v="No"/>
    <n v="0.97"/>
    <n v="0.93"/>
  </r>
  <r>
    <x v="300"/>
    <x v="9"/>
    <s v="P01"/>
    <s v="D01"/>
    <s v="M01"/>
    <n v="24"/>
    <n v="21.42"/>
    <n v="2.58"/>
    <n v="2"/>
    <n v="2.58"/>
    <n v="3"/>
    <n v="2.58"/>
    <n v="1"/>
    <n v="1"/>
    <n v="3305"/>
    <n v="7285"/>
    <s v="Yes"/>
    <n v="0.97"/>
    <n v="0.94"/>
  </r>
  <r>
    <x v="301"/>
    <x v="9"/>
    <s v="P01"/>
    <s v="D01"/>
    <s v="M01"/>
    <n v="24"/>
    <n v="23.5"/>
    <n v="0.5"/>
    <n v="2"/>
    <n v="0.5"/>
    <n v="5"/>
    <n v="0.5"/>
    <n v="0"/>
    <n v="0"/>
    <n v="2856"/>
    <n v="5969"/>
    <s v="No"/>
    <n v="0.97"/>
    <n v="0.97"/>
  </r>
  <r>
    <x v="302"/>
    <x v="9"/>
    <s v="P01"/>
    <s v="D01"/>
    <s v="M01"/>
    <n v="24"/>
    <n v="21.71"/>
    <n v="2.29"/>
    <n v="1"/>
    <n v="2.29"/>
    <n v="4"/>
    <n v="2.29"/>
    <n v="1"/>
    <n v="1"/>
    <n v="2926"/>
    <n v="7732"/>
    <s v="No"/>
    <n v="0.98"/>
    <n v="0.95"/>
  </r>
  <r>
    <x v="303"/>
    <x v="9"/>
    <s v="P01"/>
    <s v="D01"/>
    <s v="M01"/>
    <n v="24"/>
    <n v="23.09"/>
    <n v="0.91"/>
    <n v="0"/>
    <n v="0.91"/>
    <n v="5"/>
    <n v="0.91"/>
    <n v="0"/>
    <n v="0"/>
    <n v="3195"/>
    <n v="5166"/>
    <s v="No"/>
    <n v="0.99"/>
    <n v="0.96"/>
  </r>
  <r>
    <x v="304"/>
    <x v="9"/>
    <s v="P01"/>
    <s v="D01"/>
    <s v="M01"/>
    <n v="24"/>
    <n v="22.17"/>
    <n v="1.83"/>
    <n v="0"/>
    <n v="1.83"/>
    <n v="3"/>
    <n v="1.83"/>
    <n v="1"/>
    <n v="1"/>
    <n v="3130"/>
    <n v="6687"/>
    <s v="No"/>
    <n v="0.97"/>
    <n v="0.96"/>
  </r>
  <r>
    <x v="305"/>
    <x v="10"/>
    <s v="P01"/>
    <s v="D01"/>
    <s v="M01"/>
    <n v="24"/>
    <n v="23.54"/>
    <n v="0.46"/>
    <n v="1"/>
    <n v="0.46"/>
    <n v="5"/>
    <n v="0.46"/>
    <n v="0"/>
    <n v="0"/>
    <n v="2983"/>
    <n v="7880"/>
    <s v="No"/>
    <n v="0.97"/>
    <n v="0.92"/>
  </r>
  <r>
    <x v="306"/>
    <x v="10"/>
    <s v="P01"/>
    <s v="D01"/>
    <s v="M01"/>
    <n v="24"/>
    <n v="23.19"/>
    <n v="0.81"/>
    <n v="0"/>
    <n v="0.81"/>
    <n v="5"/>
    <n v="0.81"/>
    <n v="1"/>
    <n v="1"/>
    <n v="2991"/>
    <n v="7770"/>
    <s v="No"/>
    <n v="0.98"/>
    <n v="0.95"/>
  </r>
  <r>
    <x v="307"/>
    <x v="10"/>
    <s v="P01"/>
    <s v="D01"/>
    <s v="M01"/>
    <n v="24"/>
    <n v="23.33"/>
    <n v="0.67"/>
    <n v="1"/>
    <n v="0.67"/>
    <n v="3"/>
    <n v="0.67"/>
    <n v="1"/>
    <n v="1"/>
    <n v="2982"/>
    <n v="5814"/>
    <s v="No"/>
    <n v="0.99"/>
    <n v="0.95"/>
  </r>
  <r>
    <x v="308"/>
    <x v="10"/>
    <s v="P01"/>
    <s v="D01"/>
    <s v="M01"/>
    <n v="24"/>
    <n v="22.6"/>
    <n v="1.4"/>
    <n v="0"/>
    <n v="1.4"/>
    <n v="3"/>
    <n v="1.4"/>
    <n v="1"/>
    <n v="1"/>
    <n v="3193"/>
    <n v="7017"/>
    <s v="No"/>
    <n v="0.99"/>
    <n v="0.94"/>
  </r>
  <r>
    <x v="309"/>
    <x v="10"/>
    <s v="P01"/>
    <s v="D01"/>
    <s v="M01"/>
    <n v="24"/>
    <n v="23.4"/>
    <n v="0.6"/>
    <n v="0"/>
    <n v="0.6"/>
    <n v="4"/>
    <n v="0.6"/>
    <n v="0"/>
    <n v="0"/>
    <n v="3267"/>
    <n v="7674"/>
    <s v="No"/>
    <n v="0.96"/>
    <n v="0.95"/>
  </r>
  <r>
    <x v="310"/>
    <x v="10"/>
    <s v="P01"/>
    <s v="D01"/>
    <s v="M01"/>
    <n v="24"/>
    <n v="21.7"/>
    <n v="2.2999999999999998"/>
    <n v="0"/>
    <n v="2.2999999999999998"/>
    <n v="5"/>
    <n v="2.2999999999999998"/>
    <n v="1"/>
    <n v="1"/>
    <n v="3089"/>
    <n v="5075"/>
    <s v="No"/>
    <n v="0.98"/>
    <n v="0.95"/>
  </r>
  <r>
    <x v="311"/>
    <x v="10"/>
    <s v="P01"/>
    <s v="D01"/>
    <s v="M01"/>
    <n v="24"/>
    <n v="23.39"/>
    <n v="0.61"/>
    <n v="2"/>
    <n v="0.61"/>
    <n v="5"/>
    <n v="0.61"/>
    <n v="1"/>
    <n v="1"/>
    <n v="3183"/>
    <n v="5013"/>
    <s v="Yes"/>
    <n v="0.97"/>
    <n v="0.96"/>
  </r>
  <r>
    <x v="312"/>
    <x v="10"/>
    <s v="P01"/>
    <s v="D01"/>
    <s v="M01"/>
    <n v="24"/>
    <n v="23.15"/>
    <n v="0.85"/>
    <n v="0"/>
    <n v="0.85"/>
    <n v="4"/>
    <n v="0.85"/>
    <n v="1"/>
    <n v="1"/>
    <n v="2862"/>
    <n v="5288"/>
    <s v="No"/>
    <n v="0.96"/>
    <n v="0.93"/>
  </r>
  <r>
    <x v="313"/>
    <x v="10"/>
    <s v="P01"/>
    <s v="D01"/>
    <s v="M01"/>
    <n v="24"/>
    <n v="22.2"/>
    <n v="1.8"/>
    <n v="2"/>
    <n v="1.8"/>
    <n v="4"/>
    <n v="1.8"/>
    <n v="1"/>
    <n v="1"/>
    <n v="2998"/>
    <n v="7164"/>
    <s v="No"/>
    <n v="0.99"/>
    <n v="0.93"/>
  </r>
  <r>
    <x v="314"/>
    <x v="10"/>
    <s v="P01"/>
    <s v="D01"/>
    <s v="M01"/>
    <n v="24"/>
    <n v="23.12"/>
    <n v="0.88"/>
    <n v="1"/>
    <n v="0.88"/>
    <n v="5"/>
    <n v="0.88"/>
    <n v="0"/>
    <n v="0"/>
    <n v="3046"/>
    <n v="6511"/>
    <s v="No"/>
    <n v="0.98"/>
    <n v="0.96"/>
  </r>
  <r>
    <x v="315"/>
    <x v="10"/>
    <s v="P01"/>
    <s v="D01"/>
    <s v="M01"/>
    <n v="24"/>
    <n v="21.22"/>
    <n v="2.78"/>
    <n v="0"/>
    <n v="2.78"/>
    <n v="5"/>
    <n v="2.78"/>
    <n v="1"/>
    <n v="1"/>
    <n v="2921"/>
    <n v="5421"/>
    <s v="No"/>
    <n v="0.98"/>
    <n v="0.96"/>
  </r>
  <r>
    <x v="316"/>
    <x v="10"/>
    <s v="P01"/>
    <s v="D01"/>
    <s v="M01"/>
    <n v="24"/>
    <n v="22.63"/>
    <n v="1.37"/>
    <n v="2"/>
    <n v="1.37"/>
    <n v="3"/>
    <n v="1.37"/>
    <n v="1"/>
    <n v="1"/>
    <n v="2823"/>
    <n v="7702"/>
    <s v="No"/>
    <n v="0.99"/>
    <n v="0.94"/>
  </r>
  <r>
    <x v="317"/>
    <x v="10"/>
    <s v="P01"/>
    <s v="D01"/>
    <s v="M01"/>
    <n v="24"/>
    <n v="21.34"/>
    <n v="2.66"/>
    <n v="1"/>
    <n v="2.66"/>
    <n v="3"/>
    <n v="2.66"/>
    <n v="1"/>
    <n v="1"/>
    <n v="3103"/>
    <n v="7436"/>
    <s v="No"/>
    <n v="0.97"/>
    <n v="0.96"/>
  </r>
  <r>
    <x v="318"/>
    <x v="10"/>
    <s v="P01"/>
    <s v="D01"/>
    <s v="M01"/>
    <n v="24"/>
    <n v="21.69"/>
    <n v="2.31"/>
    <n v="0"/>
    <n v="2.31"/>
    <n v="4"/>
    <n v="2.31"/>
    <n v="0"/>
    <n v="0"/>
    <n v="3043"/>
    <n v="5838"/>
    <s v="No"/>
    <n v="0.96"/>
    <n v="0.94"/>
  </r>
  <r>
    <x v="319"/>
    <x v="10"/>
    <s v="P01"/>
    <s v="D01"/>
    <s v="M01"/>
    <n v="24"/>
    <n v="22.38"/>
    <n v="1.62"/>
    <n v="1"/>
    <n v="1.62"/>
    <n v="4"/>
    <n v="1.62"/>
    <n v="1"/>
    <n v="1"/>
    <n v="3352"/>
    <n v="6621"/>
    <s v="No"/>
    <n v="0.98"/>
    <n v="0.96"/>
  </r>
  <r>
    <x v="320"/>
    <x v="10"/>
    <s v="P01"/>
    <s v="D01"/>
    <s v="M01"/>
    <n v="24"/>
    <n v="21.74"/>
    <n v="2.2599999999999998"/>
    <n v="2"/>
    <n v="2.2599999999999998"/>
    <n v="3"/>
    <n v="2.2599999999999998"/>
    <n v="1"/>
    <n v="1"/>
    <n v="3361"/>
    <n v="6985"/>
    <s v="Yes"/>
    <n v="0.98"/>
    <n v="0.95"/>
  </r>
  <r>
    <x v="321"/>
    <x v="10"/>
    <s v="P01"/>
    <s v="D01"/>
    <s v="M01"/>
    <n v="24"/>
    <n v="21.72"/>
    <n v="2.2799999999999998"/>
    <n v="2"/>
    <n v="2.2799999999999998"/>
    <n v="3"/>
    <n v="2.2799999999999998"/>
    <n v="1"/>
    <n v="1"/>
    <n v="3355"/>
    <n v="6334"/>
    <s v="No"/>
    <n v="0.96"/>
    <n v="0.96"/>
  </r>
  <r>
    <x v="322"/>
    <x v="10"/>
    <s v="P01"/>
    <s v="D01"/>
    <s v="M01"/>
    <n v="24"/>
    <n v="21.54"/>
    <n v="2.46"/>
    <n v="1"/>
    <n v="2.46"/>
    <n v="4"/>
    <n v="2.46"/>
    <n v="1"/>
    <n v="1"/>
    <n v="2902"/>
    <n v="5392"/>
    <s v="No"/>
    <n v="0.97"/>
    <n v="0.96"/>
  </r>
  <r>
    <x v="323"/>
    <x v="10"/>
    <s v="P01"/>
    <s v="D01"/>
    <s v="M01"/>
    <n v="24"/>
    <n v="21.16"/>
    <n v="2.84"/>
    <n v="0"/>
    <n v="2.84"/>
    <n v="4"/>
    <n v="2.84"/>
    <n v="1"/>
    <n v="1"/>
    <n v="3065"/>
    <n v="7106"/>
    <s v="No"/>
    <n v="0.98"/>
    <n v="0.94"/>
  </r>
  <r>
    <x v="324"/>
    <x v="10"/>
    <s v="P01"/>
    <s v="D01"/>
    <s v="M01"/>
    <n v="24"/>
    <n v="22.46"/>
    <n v="1.54"/>
    <n v="2"/>
    <n v="1.54"/>
    <n v="5"/>
    <n v="1.54"/>
    <n v="0"/>
    <n v="0"/>
    <n v="2875"/>
    <n v="5149"/>
    <s v="Yes"/>
    <n v="0.98"/>
    <n v="0.94"/>
  </r>
  <r>
    <x v="325"/>
    <x v="10"/>
    <s v="P01"/>
    <s v="D01"/>
    <s v="M01"/>
    <n v="24"/>
    <n v="22.82"/>
    <n v="1.18"/>
    <n v="1"/>
    <n v="1.18"/>
    <n v="5"/>
    <n v="1.18"/>
    <n v="0"/>
    <n v="0"/>
    <n v="3055"/>
    <n v="7403"/>
    <s v="No"/>
    <n v="0.97"/>
    <n v="0.95"/>
  </r>
  <r>
    <x v="326"/>
    <x v="10"/>
    <s v="P01"/>
    <s v="D01"/>
    <s v="M01"/>
    <n v="24"/>
    <n v="23.3"/>
    <n v="0.7"/>
    <n v="1"/>
    <n v="0.7"/>
    <n v="5"/>
    <n v="0.7"/>
    <n v="0"/>
    <n v="0"/>
    <n v="3087"/>
    <n v="6168"/>
    <s v="No"/>
    <n v="0.99"/>
    <n v="0.92"/>
  </r>
  <r>
    <x v="327"/>
    <x v="10"/>
    <s v="P01"/>
    <s v="D01"/>
    <s v="M01"/>
    <n v="24"/>
    <n v="21.71"/>
    <n v="2.29"/>
    <n v="1"/>
    <n v="2.29"/>
    <n v="4"/>
    <n v="2.29"/>
    <n v="1"/>
    <n v="1"/>
    <n v="3112"/>
    <n v="7806"/>
    <s v="No"/>
    <n v="0.98"/>
    <n v="0.92"/>
  </r>
  <r>
    <x v="328"/>
    <x v="10"/>
    <s v="P01"/>
    <s v="D01"/>
    <s v="M01"/>
    <n v="24"/>
    <n v="21.78"/>
    <n v="2.2200000000000002"/>
    <n v="1"/>
    <n v="2.2200000000000002"/>
    <n v="3"/>
    <n v="2.2200000000000002"/>
    <n v="1"/>
    <n v="1"/>
    <n v="3069"/>
    <n v="6104"/>
    <s v="No"/>
    <n v="0.98"/>
    <n v="0.93"/>
  </r>
  <r>
    <x v="329"/>
    <x v="10"/>
    <s v="P01"/>
    <s v="D01"/>
    <s v="M01"/>
    <n v="24"/>
    <n v="22.63"/>
    <n v="1.37"/>
    <n v="1"/>
    <n v="1.37"/>
    <n v="4"/>
    <n v="1.37"/>
    <n v="1"/>
    <n v="1"/>
    <n v="3333"/>
    <n v="6411"/>
    <s v="No"/>
    <n v="0.97"/>
    <n v="0.97"/>
  </r>
  <r>
    <x v="330"/>
    <x v="10"/>
    <s v="P01"/>
    <s v="D01"/>
    <s v="M01"/>
    <n v="24"/>
    <n v="21.8"/>
    <n v="2.2000000000000002"/>
    <n v="1"/>
    <n v="2.2000000000000002"/>
    <n v="5"/>
    <n v="2.2000000000000002"/>
    <n v="0"/>
    <n v="0"/>
    <n v="3001"/>
    <n v="7729"/>
    <s v="No"/>
    <n v="0.96"/>
    <n v="0.94"/>
  </r>
  <r>
    <x v="331"/>
    <x v="10"/>
    <s v="P01"/>
    <s v="D01"/>
    <s v="M01"/>
    <n v="24"/>
    <n v="21.16"/>
    <n v="2.84"/>
    <n v="2"/>
    <n v="2.84"/>
    <n v="5"/>
    <n v="2.84"/>
    <n v="1"/>
    <n v="1"/>
    <n v="3047"/>
    <n v="6753"/>
    <s v="No"/>
    <n v="0.97"/>
    <n v="0.94"/>
  </r>
  <r>
    <x v="332"/>
    <x v="10"/>
    <s v="P01"/>
    <s v="D01"/>
    <s v="M01"/>
    <n v="24"/>
    <n v="22.94"/>
    <n v="1.06"/>
    <n v="0"/>
    <n v="1.06"/>
    <n v="3"/>
    <n v="1.06"/>
    <n v="1"/>
    <n v="1"/>
    <n v="3134"/>
    <n v="6745"/>
    <s v="No"/>
    <n v="0.98"/>
    <n v="0.94"/>
  </r>
  <r>
    <x v="333"/>
    <x v="10"/>
    <s v="P01"/>
    <s v="D01"/>
    <s v="M01"/>
    <n v="24"/>
    <n v="22.28"/>
    <n v="1.72"/>
    <n v="2"/>
    <n v="1.72"/>
    <n v="4"/>
    <n v="1.72"/>
    <n v="0"/>
    <n v="0"/>
    <n v="2851"/>
    <n v="5252"/>
    <s v="Yes"/>
    <n v="0.98"/>
    <n v="0.96"/>
  </r>
  <r>
    <x v="334"/>
    <x v="10"/>
    <s v="P01"/>
    <s v="D01"/>
    <s v="M01"/>
    <n v="24"/>
    <n v="23.09"/>
    <n v="0.91"/>
    <n v="0"/>
    <n v="0.91"/>
    <n v="5"/>
    <n v="0.91"/>
    <n v="1"/>
    <n v="1"/>
    <n v="3248"/>
    <n v="6899"/>
    <s v="No"/>
    <n v="0.97"/>
    <n v="0.97"/>
  </r>
  <r>
    <x v="335"/>
    <x v="11"/>
    <s v="P01"/>
    <s v="D01"/>
    <s v="M01"/>
    <n v="24"/>
    <n v="21.23"/>
    <n v="2.77"/>
    <n v="2"/>
    <n v="2.77"/>
    <n v="3"/>
    <n v="2.77"/>
    <n v="0"/>
    <n v="0"/>
    <n v="3142"/>
    <n v="5102"/>
    <s v="No"/>
    <n v="0.98"/>
    <n v="0.95"/>
  </r>
  <r>
    <x v="336"/>
    <x v="11"/>
    <s v="P01"/>
    <s v="D01"/>
    <s v="M01"/>
    <n v="24"/>
    <n v="23.31"/>
    <n v="0.69"/>
    <n v="2"/>
    <n v="0.69"/>
    <n v="5"/>
    <n v="0.69"/>
    <n v="1"/>
    <n v="1"/>
    <n v="3057"/>
    <n v="5156"/>
    <s v="No"/>
    <n v="0.99"/>
    <n v="0.96"/>
  </r>
  <r>
    <x v="337"/>
    <x v="11"/>
    <s v="P01"/>
    <s v="D01"/>
    <s v="M01"/>
    <n v="24"/>
    <n v="22.31"/>
    <n v="1.69"/>
    <n v="0"/>
    <n v="1.69"/>
    <n v="3"/>
    <n v="1.69"/>
    <n v="1"/>
    <n v="1"/>
    <n v="3142"/>
    <n v="6868"/>
    <s v="No"/>
    <n v="0.96"/>
    <n v="0.94"/>
  </r>
  <r>
    <x v="338"/>
    <x v="11"/>
    <s v="P01"/>
    <s v="D01"/>
    <s v="M01"/>
    <n v="24"/>
    <n v="21.83"/>
    <n v="2.17"/>
    <n v="0"/>
    <n v="2.17"/>
    <n v="4"/>
    <n v="2.17"/>
    <n v="1"/>
    <n v="1"/>
    <n v="2888"/>
    <n v="7407"/>
    <s v="No"/>
    <n v="0.97"/>
    <n v="0.96"/>
  </r>
  <r>
    <x v="339"/>
    <x v="11"/>
    <s v="P01"/>
    <s v="D01"/>
    <s v="M01"/>
    <n v="24"/>
    <n v="23.11"/>
    <n v="0.89"/>
    <n v="0"/>
    <n v="0.89"/>
    <n v="3"/>
    <n v="0.89"/>
    <n v="1"/>
    <n v="1"/>
    <n v="3159"/>
    <n v="5016"/>
    <s v="No"/>
    <n v="0.99"/>
    <n v="0.94"/>
  </r>
  <r>
    <x v="340"/>
    <x v="11"/>
    <s v="P01"/>
    <s v="D01"/>
    <s v="M01"/>
    <n v="24"/>
    <n v="21.84"/>
    <n v="2.16"/>
    <n v="2"/>
    <n v="2.16"/>
    <n v="3"/>
    <n v="2.16"/>
    <n v="0"/>
    <n v="0"/>
    <n v="3144"/>
    <n v="6157"/>
    <s v="Yes"/>
    <n v="0.97"/>
    <n v="0.95"/>
  </r>
  <r>
    <x v="341"/>
    <x v="11"/>
    <s v="P01"/>
    <s v="D01"/>
    <s v="M01"/>
    <n v="24"/>
    <n v="21.66"/>
    <n v="2.34"/>
    <n v="1"/>
    <n v="2.34"/>
    <n v="4"/>
    <n v="2.34"/>
    <n v="1"/>
    <n v="1"/>
    <n v="2932"/>
    <n v="6358"/>
    <s v="No"/>
    <n v="0.98"/>
    <n v="0.94"/>
  </r>
  <r>
    <x v="342"/>
    <x v="11"/>
    <s v="P01"/>
    <s v="D01"/>
    <s v="M01"/>
    <n v="24"/>
    <n v="21.82"/>
    <n v="2.1800000000000002"/>
    <n v="2"/>
    <n v="2.1800000000000002"/>
    <n v="4"/>
    <n v="2.1800000000000002"/>
    <n v="1"/>
    <n v="1"/>
    <n v="2916"/>
    <n v="5158"/>
    <s v="No"/>
    <n v="0.99"/>
    <n v="0.97"/>
  </r>
  <r>
    <x v="343"/>
    <x v="11"/>
    <s v="P01"/>
    <s v="D01"/>
    <s v="M01"/>
    <n v="24"/>
    <n v="22.72"/>
    <n v="1.28"/>
    <n v="1"/>
    <n v="1.28"/>
    <n v="4"/>
    <n v="1.28"/>
    <n v="1"/>
    <n v="1"/>
    <n v="3128"/>
    <n v="5116"/>
    <s v="No"/>
    <n v="0.97"/>
    <n v="0.93"/>
  </r>
  <r>
    <x v="344"/>
    <x v="11"/>
    <s v="P01"/>
    <s v="D01"/>
    <s v="M01"/>
    <n v="24"/>
    <n v="22.57"/>
    <n v="1.43"/>
    <n v="2"/>
    <n v="1.43"/>
    <n v="4"/>
    <n v="1.43"/>
    <n v="1"/>
    <n v="1"/>
    <n v="3385"/>
    <n v="6047"/>
    <s v="No"/>
    <n v="0.97"/>
    <n v="0.96"/>
  </r>
  <r>
    <x v="345"/>
    <x v="11"/>
    <s v="P01"/>
    <s v="D01"/>
    <s v="M01"/>
    <n v="24"/>
    <n v="21.27"/>
    <n v="2.73"/>
    <n v="1"/>
    <n v="2.73"/>
    <n v="4"/>
    <n v="2.73"/>
    <n v="0"/>
    <n v="0"/>
    <n v="2823"/>
    <n v="6251"/>
    <s v="No"/>
    <n v="0.97"/>
    <n v="0.94"/>
  </r>
  <r>
    <x v="346"/>
    <x v="11"/>
    <s v="P01"/>
    <s v="D01"/>
    <s v="M01"/>
    <n v="24"/>
    <n v="22.36"/>
    <n v="1.64"/>
    <n v="2"/>
    <n v="1.64"/>
    <n v="3"/>
    <n v="1.64"/>
    <n v="1"/>
    <n v="1"/>
    <n v="3023"/>
    <n v="5625"/>
    <s v="No"/>
    <n v="0.98"/>
    <n v="0.93"/>
  </r>
  <r>
    <x v="347"/>
    <x v="11"/>
    <s v="P01"/>
    <s v="D01"/>
    <s v="M01"/>
    <n v="24"/>
    <n v="23.19"/>
    <n v="0.81"/>
    <n v="2"/>
    <n v="0.81"/>
    <n v="3"/>
    <n v="0.81"/>
    <n v="1"/>
    <n v="1"/>
    <n v="3356"/>
    <n v="7287"/>
    <s v="No"/>
    <n v="0.96"/>
    <n v="0.93"/>
  </r>
  <r>
    <x v="348"/>
    <x v="11"/>
    <s v="P01"/>
    <s v="D01"/>
    <s v="M01"/>
    <n v="24"/>
    <n v="22.78"/>
    <n v="1.22"/>
    <n v="2"/>
    <n v="1.22"/>
    <n v="5"/>
    <n v="1.22"/>
    <n v="1"/>
    <n v="1"/>
    <n v="2802"/>
    <n v="6238"/>
    <s v="Yes"/>
    <n v="0.97"/>
    <n v="0.94"/>
  </r>
  <r>
    <x v="349"/>
    <x v="11"/>
    <s v="P01"/>
    <s v="D01"/>
    <s v="M01"/>
    <n v="24"/>
    <n v="23.19"/>
    <n v="0.81"/>
    <n v="0"/>
    <n v="0.81"/>
    <n v="5"/>
    <n v="0.81"/>
    <n v="1"/>
    <n v="0"/>
    <n v="2922"/>
    <n v="6690"/>
    <s v="No"/>
    <n v="0.98"/>
    <n v="0.95"/>
  </r>
  <r>
    <x v="350"/>
    <x v="11"/>
    <s v="P01"/>
    <s v="D01"/>
    <s v="M01"/>
    <n v="24"/>
    <n v="21.31"/>
    <n v="2.69"/>
    <n v="1"/>
    <n v="2.69"/>
    <n v="5"/>
    <n v="2.69"/>
    <n v="1"/>
    <n v="1"/>
    <n v="2802"/>
    <n v="6185"/>
    <s v="No"/>
    <n v="0.96"/>
    <n v="0.95"/>
  </r>
  <r>
    <x v="351"/>
    <x v="11"/>
    <s v="P01"/>
    <s v="D01"/>
    <s v="M01"/>
    <n v="24"/>
    <n v="21.51"/>
    <n v="2.4900000000000002"/>
    <n v="1"/>
    <n v="2.4900000000000002"/>
    <n v="3"/>
    <n v="2.4900000000000002"/>
    <n v="1"/>
    <n v="1"/>
    <n v="3020"/>
    <n v="5463"/>
    <s v="No"/>
    <n v="0.97"/>
    <n v="0.93"/>
  </r>
  <r>
    <x v="352"/>
    <x v="11"/>
    <s v="P01"/>
    <s v="D01"/>
    <s v="M01"/>
    <n v="24"/>
    <n v="22.31"/>
    <n v="1.69"/>
    <n v="1"/>
    <n v="1.69"/>
    <n v="5"/>
    <n v="1.69"/>
    <n v="1"/>
    <n v="1"/>
    <n v="3176"/>
    <n v="7513"/>
    <s v="No"/>
    <n v="0.97"/>
    <n v="0.93"/>
  </r>
  <r>
    <x v="353"/>
    <x v="11"/>
    <s v="P01"/>
    <s v="D01"/>
    <s v="M01"/>
    <n v="24"/>
    <n v="23.14"/>
    <n v="0.86"/>
    <n v="2"/>
    <n v="0.86"/>
    <n v="5"/>
    <n v="0.86"/>
    <n v="1"/>
    <n v="1"/>
    <n v="2912"/>
    <n v="5857"/>
    <s v="No"/>
    <n v="0.98"/>
    <n v="0.94"/>
  </r>
  <r>
    <x v="354"/>
    <x v="11"/>
    <s v="P01"/>
    <s v="D01"/>
    <s v="M01"/>
    <n v="24"/>
    <n v="21.9"/>
    <n v="2.1"/>
    <n v="1"/>
    <n v="2.1"/>
    <n v="5"/>
    <n v="2.1"/>
    <n v="0"/>
    <n v="0"/>
    <n v="2883"/>
    <n v="6456"/>
    <s v="No"/>
    <n v="0.97"/>
    <n v="0.92"/>
  </r>
  <r>
    <x v="355"/>
    <x v="11"/>
    <s v="P01"/>
    <s v="D01"/>
    <s v="M01"/>
    <n v="24"/>
    <n v="21.55"/>
    <n v="2.4500000000000002"/>
    <n v="0"/>
    <n v="2.4500000000000002"/>
    <n v="5"/>
    <n v="2.4500000000000002"/>
    <n v="1"/>
    <n v="1"/>
    <n v="2802"/>
    <n v="7024"/>
    <s v="No"/>
    <n v="0.99"/>
    <n v="0.94"/>
  </r>
  <r>
    <x v="356"/>
    <x v="11"/>
    <s v="P01"/>
    <s v="D01"/>
    <s v="M01"/>
    <n v="24"/>
    <n v="22.37"/>
    <n v="1.63"/>
    <n v="0"/>
    <n v="1.63"/>
    <n v="4"/>
    <n v="1.63"/>
    <n v="1"/>
    <n v="1"/>
    <n v="2971"/>
    <n v="7738"/>
    <s v="No"/>
    <n v="0.96"/>
    <n v="0.97"/>
  </r>
  <r>
    <x v="357"/>
    <x v="11"/>
    <s v="P01"/>
    <s v="D01"/>
    <s v="M01"/>
    <n v="24"/>
    <n v="21.11"/>
    <n v="2.89"/>
    <n v="0"/>
    <n v="2.89"/>
    <n v="5"/>
    <n v="2.89"/>
    <n v="1"/>
    <n v="1"/>
    <n v="2822"/>
    <n v="5125"/>
    <s v="No"/>
    <n v="0.99"/>
    <n v="0.96"/>
  </r>
  <r>
    <x v="358"/>
    <x v="11"/>
    <s v="P01"/>
    <s v="D01"/>
    <s v="M01"/>
    <n v="24"/>
    <n v="22.37"/>
    <n v="1.63"/>
    <n v="0"/>
    <n v="1.63"/>
    <n v="4"/>
    <n v="1.63"/>
    <n v="1"/>
    <n v="1"/>
    <n v="3050"/>
    <n v="6433"/>
    <s v="No"/>
    <n v="0.98"/>
    <n v="0.93"/>
  </r>
  <r>
    <x v="359"/>
    <x v="11"/>
    <s v="P01"/>
    <s v="D01"/>
    <s v="M01"/>
    <n v="24"/>
    <n v="21.01"/>
    <n v="2.99"/>
    <n v="1"/>
    <n v="2.99"/>
    <n v="3"/>
    <n v="2.99"/>
    <n v="0"/>
    <n v="0"/>
    <n v="2820"/>
    <n v="5026"/>
    <s v="No"/>
    <n v="0.99"/>
    <n v="0.93"/>
  </r>
  <r>
    <x v="360"/>
    <x v="11"/>
    <s v="P01"/>
    <s v="D01"/>
    <s v="M01"/>
    <n v="24"/>
    <n v="23.32"/>
    <n v="0.68"/>
    <n v="2"/>
    <n v="0.68"/>
    <n v="5"/>
    <n v="0.68"/>
    <n v="1"/>
    <n v="1"/>
    <n v="3303"/>
    <n v="6505"/>
    <s v="No"/>
    <n v="0.97"/>
    <n v="0.92"/>
  </r>
  <r>
    <x v="361"/>
    <x v="11"/>
    <s v="P01"/>
    <s v="D01"/>
    <s v="M01"/>
    <n v="24"/>
    <n v="22.37"/>
    <n v="1.63"/>
    <n v="0"/>
    <n v="1.63"/>
    <n v="3"/>
    <n v="1.63"/>
    <n v="1"/>
    <n v="1"/>
    <n v="3221"/>
    <n v="7981"/>
    <s v="No"/>
    <n v="0.98"/>
    <n v="0.95"/>
  </r>
  <r>
    <x v="362"/>
    <x v="11"/>
    <s v="P01"/>
    <s v="D01"/>
    <s v="M01"/>
    <n v="24"/>
    <n v="22.87"/>
    <n v="1.1299999999999999"/>
    <n v="1"/>
    <n v="1.1299999999999999"/>
    <n v="4"/>
    <n v="1.1299999999999999"/>
    <n v="1"/>
    <n v="1"/>
    <n v="3062"/>
    <n v="6138"/>
    <s v="No"/>
    <n v="0.99"/>
    <n v="0.93"/>
  </r>
  <r>
    <x v="363"/>
    <x v="11"/>
    <s v="P01"/>
    <s v="D01"/>
    <s v="M01"/>
    <n v="24"/>
    <n v="22.96"/>
    <n v="1.04"/>
    <n v="1"/>
    <n v="1.04"/>
    <n v="3"/>
    <n v="1.04"/>
    <n v="1"/>
    <n v="1"/>
    <n v="3252"/>
    <n v="5165"/>
    <s v="No"/>
    <n v="0.98"/>
    <n v="0.96"/>
  </r>
  <r>
    <x v="364"/>
    <x v="11"/>
    <s v="P01"/>
    <s v="D01"/>
    <s v="M01"/>
    <n v="24"/>
    <n v="21.12"/>
    <n v="2.88"/>
    <n v="2"/>
    <n v="2.88"/>
    <n v="3"/>
    <n v="2.88"/>
    <n v="0"/>
    <n v="0"/>
    <n v="3230"/>
    <n v="7631"/>
    <s v="No"/>
    <n v="0.97"/>
    <n v="0.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3066BD-1A4F-4145-A90E-0E17C43F65A0}" name="PivotTable2"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3:J16" firstHeaderRow="0" firstDataRow="1" firstDataCol="1"/>
  <pivotFields count="19">
    <pivotField numFmtId="164" showAll="0">
      <items count="3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t="default"/>
      </items>
    </pivotField>
    <pivotField axis="axisRow" showAll="0">
      <items count="13">
        <item x="0"/>
        <item x="1"/>
        <item x="2"/>
        <item x="3"/>
        <item x="4"/>
        <item x="5"/>
        <item x="6"/>
        <item x="7"/>
        <item x="8"/>
        <item x="9"/>
        <item x="10"/>
        <item x="11"/>
        <item t="default"/>
      </items>
    </pivotField>
    <pivotField showAll="0"/>
    <pivotField showAll="0"/>
    <pivotField showAll="0"/>
    <pivotField showAll="0"/>
    <pivotField dataField="1" showAll="0"/>
    <pivotField showAll="0"/>
    <pivotField dataField="1" showAll="0"/>
    <pivotField showAll="0"/>
    <pivotField showAll="0"/>
    <pivotField showAll="0"/>
    <pivotField showAll="0"/>
    <pivotField showAll="0"/>
    <pivotField showAll="0"/>
    <pivotField showAll="0"/>
    <pivotField showAll="0"/>
    <pivotField showAll="0"/>
    <pivotField showAll="0"/>
  </pivotFields>
  <rowFields count="1">
    <field x="1"/>
  </rowFields>
  <rowItems count="13">
    <i>
      <x/>
    </i>
    <i>
      <x v="1"/>
    </i>
    <i>
      <x v="2"/>
    </i>
    <i>
      <x v="3"/>
    </i>
    <i>
      <x v="4"/>
    </i>
    <i>
      <x v="5"/>
    </i>
    <i>
      <x v="6"/>
    </i>
    <i>
      <x v="7"/>
    </i>
    <i>
      <x v="8"/>
    </i>
    <i>
      <x v="9"/>
    </i>
    <i>
      <x v="10"/>
    </i>
    <i>
      <x v="11"/>
    </i>
    <i t="grand">
      <x/>
    </i>
  </rowItems>
  <colFields count="1">
    <field x="-2"/>
  </colFields>
  <colItems count="2">
    <i>
      <x/>
    </i>
    <i i="1">
      <x v="1"/>
    </i>
  </colItems>
  <dataFields count="2">
    <dataField name="Sum of Actual_Run_Hours" fld="6" baseField="0" baseItem="0"/>
    <dataField name="Sum of Breakdown_Coun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A6C6F2-2753-40BB-A4F0-3160D3EE20FB}"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16" firstHeaderRow="0" firstDataRow="1" firstDataCol="1"/>
  <pivotFields count="19">
    <pivotField numFmtId="164" showAll="0">
      <items count="3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t="default"/>
      </items>
    </pivotField>
    <pivotField axis="axisRow" showAll="0">
      <items count="13">
        <item x="0"/>
        <item x="1"/>
        <item x="2"/>
        <item x="3"/>
        <item x="4"/>
        <item x="5"/>
        <item x="6"/>
        <item x="7"/>
        <item x="8"/>
        <item x="9"/>
        <item x="10"/>
        <item x="11"/>
        <item t="default"/>
      </items>
    </pivotField>
    <pivotField showAll="0"/>
    <pivotField showAll="0"/>
    <pivotField showAll="0"/>
    <pivotField dataField="1"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3">
    <i>
      <x/>
    </i>
    <i>
      <x v="1"/>
    </i>
    <i>
      <x v="2"/>
    </i>
    <i>
      <x v="3"/>
    </i>
    <i>
      <x v="4"/>
    </i>
    <i>
      <x v="5"/>
    </i>
    <i>
      <x v="6"/>
    </i>
    <i>
      <x v="7"/>
    </i>
    <i>
      <x v="8"/>
    </i>
    <i>
      <x v="9"/>
    </i>
    <i>
      <x v="10"/>
    </i>
    <i>
      <x v="11"/>
    </i>
    <i t="grand">
      <x/>
    </i>
  </rowItems>
  <colFields count="1">
    <field x="-2"/>
  </colFields>
  <colItems count="2">
    <i>
      <x/>
    </i>
    <i i="1">
      <x v="1"/>
    </i>
  </colItems>
  <dataFields count="2">
    <dataField name="Sum of Planned_Production_Hours" fld="5" baseField="0" baseItem="0"/>
    <dataField name="Sum of Downtime_Hours"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CCA09F2-6657-4C57-B3B9-4E11F9E35D62}" name="PivotTable10"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W3:X16" firstHeaderRow="1" firstDataRow="1" firstDataCol="1"/>
  <pivotFields count="19">
    <pivotField numFmtId="164" showAll="0">
      <items count="3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t="default"/>
      </items>
    </pivotField>
    <pivotField axis="axisRow"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Sum of Maintenance_Cost" fld="15" baseField="0" baseItem="0"/>
  </dataFields>
  <formats count="1">
    <format dxfId="2">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F9053D3-7D63-4FA0-B1E7-71322BD6339B}" name="PivotTable4"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R3:T16" firstHeaderRow="0" firstDataRow="1" firstDataCol="1"/>
  <pivotFields count="19">
    <pivotField numFmtId="164" showAll="0">
      <items count="3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t="default"/>
      </items>
    </pivotField>
    <pivotField axis="axisRow"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s>
  <rowFields count="1">
    <field x="1"/>
  </rowFields>
  <rowItems count="13">
    <i>
      <x/>
    </i>
    <i>
      <x v="1"/>
    </i>
    <i>
      <x v="2"/>
    </i>
    <i>
      <x v="3"/>
    </i>
    <i>
      <x v="4"/>
    </i>
    <i>
      <x v="5"/>
    </i>
    <i>
      <x v="6"/>
    </i>
    <i>
      <x v="7"/>
    </i>
    <i>
      <x v="8"/>
    </i>
    <i>
      <x v="9"/>
    </i>
    <i>
      <x v="10"/>
    </i>
    <i>
      <x v="11"/>
    </i>
    <i t="grand">
      <x/>
    </i>
  </rowItems>
  <colFields count="1">
    <field x="-2"/>
  </colFields>
  <colItems count="2">
    <i>
      <x/>
    </i>
    <i i="1">
      <x v="1"/>
    </i>
  </colItems>
  <dataFields count="2">
    <dataField name="Sum of Planned_Maint_Hours" fld="10" baseField="0" baseItem="0"/>
    <dataField name="Sum of Unplanned_Maint_Hours"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64BF54F-2F7B-4239-9956-779148518073}" name="PivotTable3"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3:O16" firstHeaderRow="0" firstDataRow="1" firstDataCol="1"/>
  <pivotFields count="19">
    <pivotField numFmtId="164" showAll="0">
      <items count="3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t="default"/>
      </items>
    </pivotField>
    <pivotField axis="axisRow" showAll="0">
      <items count="13">
        <item x="0"/>
        <item x="1"/>
        <item x="2"/>
        <item x="3"/>
        <item x="4"/>
        <item x="5"/>
        <item x="6"/>
        <item x="7"/>
        <item x="8"/>
        <item x="9"/>
        <item x="10"/>
        <item x="11"/>
        <item t="default"/>
      </items>
    </pivotField>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showAll="0"/>
    <pivotField showAll="0"/>
  </pivotFields>
  <rowFields count="1">
    <field x="1"/>
  </rowFields>
  <rowItems count="13">
    <i>
      <x/>
    </i>
    <i>
      <x v="1"/>
    </i>
    <i>
      <x v="2"/>
    </i>
    <i>
      <x v="3"/>
    </i>
    <i>
      <x v="4"/>
    </i>
    <i>
      <x v="5"/>
    </i>
    <i>
      <x v="6"/>
    </i>
    <i>
      <x v="7"/>
    </i>
    <i>
      <x v="8"/>
    </i>
    <i>
      <x v="9"/>
    </i>
    <i>
      <x v="10"/>
    </i>
    <i>
      <x v="11"/>
    </i>
    <i t="grand">
      <x/>
    </i>
  </rowItems>
  <colFields count="1">
    <field x="-2"/>
  </colFields>
  <colItems count="2">
    <i>
      <x/>
    </i>
    <i i="1">
      <x v="1"/>
    </i>
  </colItems>
  <dataFields count="2">
    <dataField name="Sum of Repair_Hours" fld="9" baseField="0" baseItem="0"/>
    <dataField name="Sum of Breakdown_Coun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CCC6497E-AD96-427A-B77E-23AAA1394DF6}" sourceName="Month">
  <pivotTables>
    <pivotTable tabId="3" name="PivotTable3"/>
  </pivotTables>
  <data>
    <tabular pivotCacheId="1744462070">
      <items count="12">
        <i x="0" s="1"/>
        <i x="1" s="1"/>
        <i x="2" s="1"/>
        <i x="3" s="1"/>
        <i x="4" s="1"/>
        <i x="5" s="1"/>
        <i x="6" s="1"/>
        <i x="7" s="1"/>
        <i x="8" s="1"/>
        <i x="9" s="1"/>
        <i x="10"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1" xr10:uid="{B95A42A5-7A4B-4421-8FDF-469F9BBBDB43}" cache="Slicer_Month" caption="Month" style="Slicer Style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945949-EF42-47FF-AB3E-DE8B03E1D2CE}" name="Table1" displayName="Table1" ref="A1:S366" totalsRowShown="0">
  <autoFilter ref="A1:S366" xr:uid="{40945949-EF42-47FF-AB3E-DE8B03E1D2CE}"/>
  <tableColumns count="19">
    <tableColumn id="1" xr3:uid="{2ABA2C6B-D0E4-4ED0-AA94-E29EE66D3D5D}" name="Date" dataDxfId="1"/>
    <tableColumn id="19" xr3:uid="{313BD09D-C470-4242-916E-D73EADAEA405}" name="Month" dataDxfId="0">
      <calculatedColumnFormula>TEXT(Table1[[#This Row],[Date]],"mmm")</calculatedColumnFormula>
    </tableColumn>
    <tableColumn id="2" xr3:uid="{EB6B9D0C-7815-4845-B50A-570482DBBCAD}" name="Plant_ID"/>
    <tableColumn id="3" xr3:uid="{DB57ABF0-1718-4D0C-BB19-0B17E96B9FB8}" name="Dept_ID"/>
    <tableColumn id="4" xr3:uid="{F7F1C40F-2990-4A5E-B3A7-10E44CA44DFD}" name="Machine_ID"/>
    <tableColumn id="5" xr3:uid="{E562209B-9CF5-4A6B-8A53-BBEB93713E9F}" name="Planned_Production_Hours"/>
    <tableColumn id="6" xr3:uid="{7AD96BB7-2F3E-4153-8D39-CDD2BE991759}" name="Actual_Run_Hours"/>
    <tableColumn id="7" xr3:uid="{1ABE4191-7971-476F-91E6-AAC15D707E3F}" name="Downtime_Hours"/>
    <tableColumn id="8" xr3:uid="{AD3BDD62-92E3-4CBC-8464-A2F49DFAAFED}" name="Breakdown_Count"/>
    <tableColumn id="9" xr3:uid="{D776F26B-5FC0-4957-9B35-6619C504D78D}" name="Repair_Hours"/>
    <tableColumn id="10" xr3:uid="{107D5114-51F8-4A6D-903B-A79CE17B672C}" name="Planned_Maint_Hours"/>
    <tableColumn id="11" xr3:uid="{5D3AA9CF-F024-4E30-9919-FDABAA177ABA}" name="Unplanned_Maint_Hours"/>
    <tableColumn id="12" xr3:uid="{E71262EA-ED4B-405C-9AD6-0372D666A509}" name="PM_Planned"/>
    <tableColumn id="13" xr3:uid="{16EE514F-C8BF-4217-ADF5-5DBCB4A52569}" name="PM_Completed"/>
    <tableColumn id="14" xr3:uid="{D2703C3C-1EF3-4612-A8CE-D8FAC4A0736A}" name="Units_Produced"/>
    <tableColumn id="15" xr3:uid="{720D6B67-8DA0-4AA4-837F-A1377DEDE16B}" name="Maintenance_Cost"/>
    <tableColumn id="16" xr3:uid="{E2F03725-4DFA-4E63-ACFD-4EDD29B9097A}" name="Repeat_Failure"/>
    <tableColumn id="17" xr3:uid="{4C0638E2-B0C2-47A3-8AD8-7F4E892F4B94}" name="Quality_Rate"/>
    <tableColumn id="18" xr3:uid="{5C868530-C897-403B-B8C3-AEE7133ECC62}" name="Performance_Rate"/>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608C-BB79-4C9F-87D1-CED5369CE0B4}">
  <dimension ref="A3:X37"/>
  <sheetViews>
    <sheetView showGridLines="0" topLeftCell="L1" workbookViewId="0">
      <selection activeCell="M4" sqref="M4"/>
    </sheetView>
  </sheetViews>
  <sheetFormatPr defaultRowHeight="14.4" x14ac:dyDescent="0.3"/>
  <cols>
    <col min="1" max="1" width="12.5546875" bestFit="1" customWidth="1"/>
    <col min="2" max="2" width="31.109375" bestFit="1" customWidth="1"/>
    <col min="3" max="3" width="22.33203125" bestFit="1" customWidth="1"/>
    <col min="4" max="6" width="11.6640625" customWidth="1"/>
    <col min="7" max="7" width="3.21875" customWidth="1"/>
    <col min="8" max="8" width="12.5546875" bestFit="1" customWidth="1"/>
    <col min="9" max="9" width="23.33203125" bestFit="1" customWidth="1"/>
    <col min="10" max="10" width="23.44140625" bestFit="1" customWidth="1"/>
    <col min="11" max="11" width="11.77734375" customWidth="1"/>
    <col min="12" max="12" width="4.21875" customWidth="1"/>
    <col min="13" max="13" width="12.5546875" bestFit="1" customWidth="1"/>
    <col min="14" max="14" width="18.88671875" bestFit="1" customWidth="1"/>
    <col min="15" max="15" width="23.44140625" bestFit="1" customWidth="1"/>
    <col min="16" max="16" width="14.5546875" customWidth="1"/>
    <col min="17" max="17" width="3.109375" customWidth="1"/>
    <col min="18" max="18" width="12.5546875" bestFit="1" customWidth="1"/>
    <col min="19" max="19" width="26.6640625" bestFit="1" customWidth="1"/>
    <col min="20" max="20" width="29.109375" bestFit="1" customWidth="1"/>
    <col min="23" max="23" width="12.5546875" bestFit="1" customWidth="1"/>
    <col min="24" max="24" width="23.5546875" bestFit="1" customWidth="1"/>
    <col min="25" max="25" width="29.109375" bestFit="1" customWidth="1"/>
  </cols>
  <sheetData>
    <row r="3" spans="1:24" x14ac:dyDescent="0.3">
      <c r="A3" s="2" t="s">
        <v>23</v>
      </c>
      <c r="B3" t="s">
        <v>38</v>
      </c>
      <c r="C3" t="s">
        <v>39</v>
      </c>
      <c r="H3" s="2" t="s">
        <v>23</v>
      </c>
      <c r="I3" t="s">
        <v>42</v>
      </c>
      <c r="J3" t="s">
        <v>44</v>
      </c>
      <c r="M3" s="2" t="s">
        <v>23</v>
      </c>
      <c r="N3" t="s">
        <v>49</v>
      </c>
      <c r="O3" t="s">
        <v>44</v>
      </c>
      <c r="R3" s="2" t="s">
        <v>23</v>
      </c>
      <c r="S3" t="s">
        <v>52</v>
      </c>
      <c r="T3" t="s">
        <v>53</v>
      </c>
      <c r="W3" s="2" t="s">
        <v>23</v>
      </c>
      <c r="X3" t="s">
        <v>65</v>
      </c>
    </row>
    <row r="4" spans="1:24" x14ac:dyDescent="0.3">
      <c r="A4" s="3" t="s">
        <v>26</v>
      </c>
      <c r="B4">
        <v>744</v>
      </c>
      <c r="C4">
        <v>49.769999999999982</v>
      </c>
      <c r="H4" s="3" t="s">
        <v>26</v>
      </c>
      <c r="I4">
        <v>694.23</v>
      </c>
      <c r="J4">
        <v>30</v>
      </c>
      <c r="M4" s="3" t="s">
        <v>26</v>
      </c>
      <c r="N4">
        <v>49.769999999999982</v>
      </c>
      <c r="O4">
        <v>30</v>
      </c>
      <c r="R4" s="3" t="s">
        <v>26</v>
      </c>
      <c r="S4">
        <v>132</v>
      </c>
      <c r="T4">
        <v>49.769999999999982</v>
      </c>
      <c r="W4" s="3" t="s">
        <v>26</v>
      </c>
      <c r="X4">
        <v>198526</v>
      </c>
    </row>
    <row r="5" spans="1:24" x14ac:dyDescent="0.3">
      <c r="A5" s="3" t="s">
        <v>27</v>
      </c>
      <c r="B5">
        <v>696</v>
      </c>
      <c r="C5">
        <v>47.16</v>
      </c>
      <c r="H5" s="3" t="s">
        <v>27</v>
      </c>
      <c r="I5">
        <v>648.84000000000015</v>
      </c>
      <c r="J5">
        <v>24</v>
      </c>
      <c r="M5" s="3" t="s">
        <v>27</v>
      </c>
      <c r="N5">
        <v>47.16</v>
      </c>
      <c r="O5">
        <v>24</v>
      </c>
      <c r="R5" s="3" t="s">
        <v>27</v>
      </c>
      <c r="S5">
        <v>120</v>
      </c>
      <c r="T5">
        <v>47.16</v>
      </c>
      <c r="W5" s="3" t="s">
        <v>27</v>
      </c>
      <c r="X5">
        <v>189895</v>
      </c>
    </row>
    <row r="6" spans="1:24" x14ac:dyDescent="0.3">
      <c r="A6" s="3" t="s">
        <v>28</v>
      </c>
      <c r="B6">
        <v>744</v>
      </c>
      <c r="C6">
        <v>57.530000000000008</v>
      </c>
      <c r="H6" s="3" t="s">
        <v>28</v>
      </c>
      <c r="I6">
        <v>686.46999999999991</v>
      </c>
      <c r="J6">
        <v>34</v>
      </c>
      <c r="M6" s="3" t="s">
        <v>28</v>
      </c>
      <c r="N6">
        <v>57.530000000000008</v>
      </c>
      <c r="O6">
        <v>34</v>
      </c>
      <c r="R6" s="3" t="s">
        <v>28</v>
      </c>
      <c r="S6">
        <v>123</v>
      </c>
      <c r="T6">
        <v>57.530000000000008</v>
      </c>
      <c r="W6" s="3" t="s">
        <v>28</v>
      </c>
      <c r="X6">
        <v>203743</v>
      </c>
    </row>
    <row r="7" spans="1:24" x14ac:dyDescent="0.3">
      <c r="A7" s="3" t="s">
        <v>29</v>
      </c>
      <c r="B7">
        <v>720</v>
      </c>
      <c r="C7">
        <v>46.579999999999984</v>
      </c>
      <c r="H7" s="3" t="s">
        <v>29</v>
      </c>
      <c r="I7">
        <v>673.4200000000003</v>
      </c>
      <c r="J7">
        <v>40</v>
      </c>
      <c r="M7" s="3" t="s">
        <v>29</v>
      </c>
      <c r="N7">
        <v>46.579999999999984</v>
      </c>
      <c r="O7">
        <v>40</v>
      </c>
      <c r="R7" s="3" t="s">
        <v>29</v>
      </c>
      <c r="S7">
        <v>127</v>
      </c>
      <c r="T7">
        <v>46.579999999999984</v>
      </c>
      <c r="W7" s="3" t="s">
        <v>29</v>
      </c>
      <c r="X7">
        <v>199256</v>
      </c>
    </row>
    <row r="8" spans="1:24" x14ac:dyDescent="0.3">
      <c r="A8" s="3" t="s">
        <v>30</v>
      </c>
      <c r="B8">
        <v>744</v>
      </c>
      <c r="C8">
        <v>56.05</v>
      </c>
      <c r="H8" s="3" t="s">
        <v>30</v>
      </c>
      <c r="I8">
        <v>687.95000000000016</v>
      </c>
      <c r="J8">
        <v>25</v>
      </c>
      <c r="M8" s="3" t="s">
        <v>30</v>
      </c>
      <c r="N8">
        <v>56.05</v>
      </c>
      <c r="O8">
        <v>25</v>
      </c>
      <c r="R8" s="3" t="s">
        <v>30</v>
      </c>
      <c r="S8">
        <v>124</v>
      </c>
      <c r="T8">
        <v>56.05</v>
      </c>
      <c r="W8" s="3" t="s">
        <v>30</v>
      </c>
      <c r="X8">
        <v>201110</v>
      </c>
    </row>
    <row r="9" spans="1:24" x14ac:dyDescent="0.3">
      <c r="A9" s="3" t="s">
        <v>31</v>
      </c>
      <c r="B9">
        <v>720</v>
      </c>
      <c r="C9">
        <v>52.030000000000008</v>
      </c>
      <c r="H9" s="3" t="s">
        <v>31</v>
      </c>
      <c r="I9">
        <v>667.96999999999991</v>
      </c>
      <c r="J9">
        <v>24</v>
      </c>
      <c r="M9" s="3" t="s">
        <v>31</v>
      </c>
      <c r="N9">
        <v>52.030000000000008</v>
      </c>
      <c r="O9">
        <v>24</v>
      </c>
      <c r="R9" s="3" t="s">
        <v>31</v>
      </c>
      <c r="S9">
        <v>115</v>
      </c>
      <c r="T9">
        <v>52.030000000000008</v>
      </c>
      <c r="W9" s="3" t="s">
        <v>31</v>
      </c>
      <c r="X9">
        <v>200610</v>
      </c>
    </row>
    <row r="10" spans="1:24" x14ac:dyDescent="0.3">
      <c r="A10" s="3" t="s">
        <v>32</v>
      </c>
      <c r="B10">
        <v>744</v>
      </c>
      <c r="C10">
        <v>50.07</v>
      </c>
      <c r="H10" s="3" t="s">
        <v>32</v>
      </c>
      <c r="I10">
        <v>693.93000000000018</v>
      </c>
      <c r="J10">
        <v>30</v>
      </c>
      <c r="M10" s="3" t="s">
        <v>32</v>
      </c>
      <c r="N10">
        <v>50.07</v>
      </c>
      <c r="O10">
        <v>30</v>
      </c>
      <c r="R10" s="3" t="s">
        <v>32</v>
      </c>
      <c r="S10">
        <v>121</v>
      </c>
      <c r="T10">
        <v>50.07</v>
      </c>
      <c r="W10" s="3" t="s">
        <v>32</v>
      </c>
      <c r="X10">
        <v>194715</v>
      </c>
    </row>
    <row r="11" spans="1:24" x14ac:dyDescent="0.3">
      <c r="A11" s="3" t="s">
        <v>33</v>
      </c>
      <c r="B11">
        <v>744</v>
      </c>
      <c r="C11">
        <v>47.219999999999992</v>
      </c>
      <c r="H11" s="3" t="s">
        <v>33</v>
      </c>
      <c r="I11">
        <v>696.77999999999986</v>
      </c>
      <c r="J11">
        <v>25</v>
      </c>
      <c r="M11" s="3" t="s">
        <v>33</v>
      </c>
      <c r="N11">
        <v>47.219999999999992</v>
      </c>
      <c r="O11">
        <v>25</v>
      </c>
      <c r="R11" s="3" t="s">
        <v>33</v>
      </c>
      <c r="S11">
        <v>130</v>
      </c>
      <c r="T11">
        <v>47.219999999999992</v>
      </c>
      <c r="W11" s="3" t="s">
        <v>33</v>
      </c>
      <c r="X11">
        <v>205975</v>
      </c>
    </row>
    <row r="12" spans="1:24" x14ac:dyDescent="0.3">
      <c r="A12" s="3" t="s">
        <v>34</v>
      </c>
      <c r="B12">
        <v>720</v>
      </c>
      <c r="C12">
        <v>50.349999999999994</v>
      </c>
      <c r="H12" s="3" t="s">
        <v>34</v>
      </c>
      <c r="I12">
        <v>669.65</v>
      </c>
      <c r="J12">
        <v>32</v>
      </c>
      <c r="M12" s="3" t="s">
        <v>34</v>
      </c>
      <c r="N12">
        <v>50.349999999999994</v>
      </c>
      <c r="O12">
        <v>32</v>
      </c>
      <c r="R12" s="3" t="s">
        <v>34</v>
      </c>
      <c r="S12">
        <v>121</v>
      </c>
      <c r="T12">
        <v>50.349999999999994</v>
      </c>
      <c r="W12" s="3" t="s">
        <v>34</v>
      </c>
      <c r="X12">
        <v>198872</v>
      </c>
    </row>
    <row r="13" spans="1:24" x14ac:dyDescent="0.3">
      <c r="A13" s="3" t="s">
        <v>35</v>
      </c>
      <c r="B13">
        <v>744</v>
      </c>
      <c r="C13">
        <v>52.47999999999999</v>
      </c>
      <c r="H13" s="3" t="s">
        <v>35</v>
      </c>
      <c r="I13">
        <v>691.52000000000021</v>
      </c>
      <c r="J13">
        <v>26</v>
      </c>
      <c r="M13" s="3" t="s">
        <v>35</v>
      </c>
      <c r="N13">
        <v>52.47999999999999</v>
      </c>
      <c r="O13">
        <v>26</v>
      </c>
      <c r="R13" s="3" t="s">
        <v>35</v>
      </c>
      <c r="S13">
        <v>124</v>
      </c>
      <c r="T13">
        <v>52.47999999999999</v>
      </c>
      <c r="W13" s="3" t="s">
        <v>35</v>
      </c>
      <c r="X13">
        <v>200422</v>
      </c>
    </row>
    <row r="14" spans="1:24" x14ac:dyDescent="0.3">
      <c r="A14" s="3" t="s">
        <v>36</v>
      </c>
      <c r="B14">
        <v>720</v>
      </c>
      <c r="C14">
        <v>48.990000000000009</v>
      </c>
      <c r="H14" s="3" t="s">
        <v>36</v>
      </c>
      <c r="I14">
        <v>671.00999999999988</v>
      </c>
      <c r="J14">
        <v>28</v>
      </c>
      <c r="M14" s="3" t="s">
        <v>36</v>
      </c>
      <c r="N14">
        <v>48.990000000000009</v>
      </c>
      <c r="O14">
        <v>28</v>
      </c>
      <c r="R14" s="3" t="s">
        <v>36</v>
      </c>
      <c r="S14">
        <v>124</v>
      </c>
      <c r="T14">
        <v>48.990000000000009</v>
      </c>
      <c r="W14" s="3" t="s">
        <v>36</v>
      </c>
      <c r="X14">
        <v>196460</v>
      </c>
    </row>
    <row r="15" spans="1:24" x14ac:dyDescent="0.3">
      <c r="A15" s="3" t="s">
        <v>37</v>
      </c>
      <c r="B15">
        <v>720</v>
      </c>
      <c r="C15">
        <v>53.590000000000025</v>
      </c>
      <c r="H15" s="3" t="s">
        <v>37</v>
      </c>
      <c r="I15">
        <v>666.41000000000008</v>
      </c>
      <c r="J15">
        <v>32</v>
      </c>
      <c r="M15" s="3" t="s">
        <v>37</v>
      </c>
      <c r="N15">
        <v>53.590000000000025</v>
      </c>
      <c r="O15">
        <v>32</v>
      </c>
      <c r="R15" s="3" t="s">
        <v>37</v>
      </c>
      <c r="S15">
        <v>119</v>
      </c>
      <c r="T15">
        <v>53.590000000000025</v>
      </c>
      <c r="W15" s="3" t="s">
        <v>37</v>
      </c>
      <c r="X15">
        <v>186716</v>
      </c>
    </row>
    <row r="16" spans="1:24" x14ac:dyDescent="0.3">
      <c r="A16" s="3" t="s">
        <v>24</v>
      </c>
      <c r="B16">
        <v>8760</v>
      </c>
      <c r="C16">
        <v>611.82000000000005</v>
      </c>
      <c r="H16" s="3" t="s">
        <v>24</v>
      </c>
      <c r="I16">
        <v>8148.18</v>
      </c>
      <c r="J16">
        <v>350</v>
      </c>
      <c r="M16" s="3" t="s">
        <v>24</v>
      </c>
      <c r="N16">
        <v>611.82000000000005</v>
      </c>
      <c r="O16">
        <v>350</v>
      </c>
      <c r="R16" s="3" t="s">
        <v>24</v>
      </c>
      <c r="S16">
        <v>1480</v>
      </c>
      <c r="T16">
        <v>611.82000000000005</v>
      </c>
      <c r="W16" s="3" t="s">
        <v>24</v>
      </c>
      <c r="X16" s="51">
        <v>2376300</v>
      </c>
    </row>
    <row r="17" spans="1:24" ht="15" thickBot="1" x14ac:dyDescent="0.35">
      <c r="A17" s="3"/>
      <c r="X17" s="52">
        <f>GETPIVOTDATA("Maintenance_Cost",$W$3)/J31</f>
        <v>6789.4285714285716</v>
      </c>
    </row>
    <row r="18" spans="1:24" ht="43.8" thickBot="1" x14ac:dyDescent="0.35">
      <c r="A18" s="10" t="s">
        <v>25</v>
      </c>
      <c r="B18" s="11" t="s">
        <v>40</v>
      </c>
      <c r="C18" s="12" t="s">
        <v>41</v>
      </c>
      <c r="D18" s="42" t="s">
        <v>43</v>
      </c>
      <c r="E18" s="10" t="s">
        <v>60</v>
      </c>
      <c r="F18" s="12" t="s">
        <v>61</v>
      </c>
      <c r="H18" s="10" t="s">
        <v>25</v>
      </c>
      <c r="I18" s="13" t="s">
        <v>45</v>
      </c>
      <c r="J18" s="14" t="s">
        <v>46</v>
      </c>
      <c r="K18" s="18" t="s">
        <v>47</v>
      </c>
      <c r="M18" s="10" t="s">
        <v>25</v>
      </c>
      <c r="N18" s="13" t="s">
        <v>45</v>
      </c>
      <c r="O18" s="14" t="s">
        <v>50</v>
      </c>
      <c r="P18" s="14" t="s">
        <v>51</v>
      </c>
      <c r="R18" s="10" t="s">
        <v>25</v>
      </c>
      <c r="S18" s="13" t="s">
        <v>55</v>
      </c>
      <c r="T18" s="13" t="s">
        <v>56</v>
      </c>
      <c r="U18" s="14" t="s">
        <v>54</v>
      </c>
      <c r="X18" s="52"/>
    </row>
    <row r="19" spans="1:24" ht="15" thickBot="1" x14ac:dyDescent="0.35">
      <c r="A19" s="4" t="str">
        <f t="shared" ref="A19:A30" si="0">A4</f>
        <v>Jan</v>
      </c>
      <c r="B19" s="5">
        <f>GETPIVOTDATA("Sum of Planned_Production_Hours",$A$3,"Month",A19)</f>
        <v>744</v>
      </c>
      <c r="C19" s="16">
        <f>GETPIVOTDATA("Sum of Downtime_Hours",$A$3,"Month",A19)</f>
        <v>49.769999999999982</v>
      </c>
      <c r="D19" s="47">
        <f>(B19-C19)/(B19)</f>
        <v>0.93310483870967742</v>
      </c>
      <c r="E19" s="45">
        <v>0.96</v>
      </c>
      <c r="F19" s="46">
        <v>0.9</v>
      </c>
      <c r="H19" s="4" t="str">
        <f>H4</f>
        <v>Jan</v>
      </c>
      <c r="I19" s="5">
        <f>GETPIVOTDATA("Sum of Actual_Run_Hours",$H$3,"Month",H19)</f>
        <v>694.23</v>
      </c>
      <c r="J19" s="16">
        <f>GETPIVOTDATA("Sum of Breakdown_Count",$H$3,"Month",H19)</f>
        <v>30</v>
      </c>
      <c r="K19" s="36">
        <f>I19/J19</f>
        <v>23.141000000000002</v>
      </c>
      <c r="M19" s="4" t="str">
        <f>M4</f>
        <v>Jan</v>
      </c>
      <c r="N19" s="5">
        <f>GETPIVOTDATA("Sum of Repair_Hours",$M$3,"Month",M19)</f>
        <v>49.769999999999982</v>
      </c>
      <c r="O19" s="16">
        <f>GETPIVOTDATA("Sum of Breakdown_Count",$M$3,"Month",M19)</f>
        <v>30</v>
      </c>
      <c r="P19" s="36">
        <f>N19/O19</f>
        <v>1.6589999999999994</v>
      </c>
      <c r="R19" s="22" t="str">
        <f>R4</f>
        <v>Jan</v>
      </c>
      <c r="S19" s="23">
        <f>GETPIVOTDATA("Sum of Planned_Maint_Hours",$R$3,"Month",R19)</f>
        <v>132</v>
      </c>
      <c r="T19" s="24">
        <f>GETPIVOTDATA("Sum of Unplanned_Maint_Hours",$R$3,"Month",R19)</f>
        <v>49.769999999999982</v>
      </c>
      <c r="U19" s="25">
        <f>S19/(S19+T19)</f>
        <v>0.7261924409968642</v>
      </c>
    </row>
    <row r="20" spans="1:24" ht="15" thickBot="1" x14ac:dyDescent="0.35">
      <c r="A20" s="6" t="str">
        <f t="shared" si="0"/>
        <v>Feb</v>
      </c>
      <c r="B20" s="7">
        <f t="shared" ref="B20:B30" si="1">GETPIVOTDATA("Sum of Planned_Production_Hours",$A$3,"Month",A20)</f>
        <v>696</v>
      </c>
      <c r="C20" s="15">
        <f t="shared" ref="C20:C30" si="2">GETPIVOTDATA("Sum of Downtime_Hours",$A$3,"Month",A20)</f>
        <v>47.16</v>
      </c>
      <c r="D20" s="48">
        <f t="shared" ref="D20:D31" si="3">(B20-C20)/(B20)</f>
        <v>0.9322413793103449</v>
      </c>
      <c r="E20" s="45">
        <v>0.96</v>
      </c>
      <c r="F20" s="46">
        <v>0.9</v>
      </c>
      <c r="H20" s="6" t="str">
        <f t="shared" ref="H20:H30" si="4">H5</f>
        <v>Feb</v>
      </c>
      <c r="I20" s="7">
        <f t="shared" ref="I20:I30" si="5">GETPIVOTDATA("Sum of Actual_Run_Hours",$H$3,"Month",H20)</f>
        <v>648.84000000000015</v>
      </c>
      <c r="J20" s="15">
        <f t="shared" ref="J20:J30" si="6">GETPIVOTDATA("Sum of Breakdown_Count",$H$3,"Month",H20)</f>
        <v>24</v>
      </c>
      <c r="K20" s="38">
        <f t="shared" ref="K20:K30" si="7">I20/J20</f>
        <v>27.035000000000007</v>
      </c>
      <c r="M20" s="6" t="str">
        <f t="shared" ref="M20:M30" si="8">M5</f>
        <v>Feb</v>
      </c>
      <c r="N20" s="7">
        <f t="shared" ref="N20:N30" si="9">GETPIVOTDATA("Sum of Repair_Hours",$M$3,"Month",M20)</f>
        <v>47.16</v>
      </c>
      <c r="O20" s="15">
        <f t="shared" ref="O20:O30" si="10">GETPIVOTDATA("Sum of Breakdown_Count",$M$3,"Month",M20)</f>
        <v>24</v>
      </c>
      <c r="P20" s="36">
        <f t="shared" ref="P20:P30" si="11">N20/O20</f>
        <v>1.9649999999999999</v>
      </c>
      <c r="R20" s="26" t="str">
        <f t="shared" ref="R20:R30" si="12">R5</f>
        <v>Feb</v>
      </c>
      <c r="S20" s="27">
        <f t="shared" ref="S20:S30" si="13">GETPIVOTDATA("Sum of Planned_Maint_Hours",$R$3,"Month",R20)</f>
        <v>120</v>
      </c>
      <c r="T20" s="28">
        <f t="shared" ref="T20:T30" si="14">GETPIVOTDATA("Sum of Unplanned_Maint_Hours",$R$3,"Month",R20)</f>
        <v>47.16</v>
      </c>
      <c r="U20" s="25">
        <f t="shared" ref="U20:U31" si="15">S20/(S20+T20)</f>
        <v>0.71787508973438618</v>
      </c>
    </row>
    <row r="21" spans="1:24" ht="15" thickBot="1" x14ac:dyDescent="0.35">
      <c r="A21" s="6" t="str">
        <f t="shared" si="0"/>
        <v>Mar</v>
      </c>
      <c r="B21" s="7">
        <f t="shared" si="1"/>
        <v>744</v>
      </c>
      <c r="C21" s="15">
        <f t="shared" si="2"/>
        <v>57.530000000000008</v>
      </c>
      <c r="D21" s="48">
        <f t="shared" si="3"/>
        <v>0.92267473118279575</v>
      </c>
      <c r="E21" s="45">
        <v>0.96</v>
      </c>
      <c r="F21" s="46">
        <v>0.9</v>
      </c>
      <c r="H21" s="6" t="str">
        <f t="shared" si="4"/>
        <v>Mar</v>
      </c>
      <c r="I21" s="7">
        <f t="shared" si="5"/>
        <v>686.46999999999991</v>
      </c>
      <c r="J21" s="15">
        <f t="shared" si="6"/>
        <v>34</v>
      </c>
      <c r="K21" s="38">
        <f t="shared" si="7"/>
        <v>20.190294117647056</v>
      </c>
      <c r="M21" s="6" t="str">
        <f t="shared" si="8"/>
        <v>Mar</v>
      </c>
      <c r="N21" s="7">
        <f t="shared" si="9"/>
        <v>57.530000000000008</v>
      </c>
      <c r="O21" s="15">
        <f t="shared" si="10"/>
        <v>34</v>
      </c>
      <c r="P21" s="36">
        <f t="shared" si="11"/>
        <v>1.6920588235294121</v>
      </c>
      <c r="R21" s="26" t="str">
        <f t="shared" si="12"/>
        <v>Mar</v>
      </c>
      <c r="S21" s="27">
        <f t="shared" si="13"/>
        <v>123</v>
      </c>
      <c r="T21" s="28">
        <f t="shared" si="14"/>
        <v>57.530000000000008</v>
      </c>
      <c r="U21" s="25">
        <f t="shared" si="15"/>
        <v>0.68132720323491935</v>
      </c>
    </row>
    <row r="22" spans="1:24" ht="15" thickBot="1" x14ac:dyDescent="0.35">
      <c r="A22" s="6" t="str">
        <f t="shared" si="0"/>
        <v>Apr</v>
      </c>
      <c r="B22" s="7">
        <f t="shared" si="1"/>
        <v>720</v>
      </c>
      <c r="C22" s="15">
        <f t="shared" si="2"/>
        <v>46.579999999999984</v>
      </c>
      <c r="D22" s="48">
        <f t="shared" si="3"/>
        <v>0.93530555555555561</v>
      </c>
      <c r="E22" s="45">
        <v>0.96</v>
      </c>
      <c r="F22" s="46">
        <v>0.9</v>
      </c>
      <c r="H22" s="6" t="str">
        <f t="shared" si="4"/>
        <v>Apr</v>
      </c>
      <c r="I22" s="7">
        <f t="shared" si="5"/>
        <v>673.4200000000003</v>
      </c>
      <c r="J22" s="15">
        <f t="shared" si="6"/>
        <v>40</v>
      </c>
      <c r="K22" s="38">
        <f t="shared" si="7"/>
        <v>16.835500000000007</v>
      </c>
      <c r="M22" s="6" t="str">
        <f t="shared" si="8"/>
        <v>Apr</v>
      </c>
      <c r="N22" s="7">
        <f t="shared" si="9"/>
        <v>46.579999999999984</v>
      </c>
      <c r="O22" s="15">
        <f t="shared" si="10"/>
        <v>40</v>
      </c>
      <c r="P22" s="36">
        <f t="shared" si="11"/>
        <v>1.1644999999999996</v>
      </c>
      <c r="R22" s="26" t="str">
        <f t="shared" si="12"/>
        <v>Apr</v>
      </c>
      <c r="S22" s="27">
        <f t="shared" si="13"/>
        <v>127</v>
      </c>
      <c r="T22" s="28">
        <f t="shared" si="14"/>
        <v>46.579999999999984</v>
      </c>
      <c r="U22" s="25">
        <f t="shared" si="15"/>
        <v>0.73165111187924881</v>
      </c>
    </row>
    <row r="23" spans="1:24" ht="15" thickBot="1" x14ac:dyDescent="0.35">
      <c r="A23" s="6" t="str">
        <f t="shared" si="0"/>
        <v>May</v>
      </c>
      <c r="B23" s="7">
        <f t="shared" si="1"/>
        <v>744</v>
      </c>
      <c r="C23" s="15">
        <f t="shared" si="2"/>
        <v>56.05</v>
      </c>
      <c r="D23" s="48">
        <f t="shared" si="3"/>
        <v>0.92466397849462367</v>
      </c>
      <c r="E23" s="45">
        <v>0.96</v>
      </c>
      <c r="F23" s="46">
        <v>0.9</v>
      </c>
      <c r="H23" s="6" t="str">
        <f t="shared" si="4"/>
        <v>May</v>
      </c>
      <c r="I23" s="7">
        <f t="shared" si="5"/>
        <v>687.95000000000016</v>
      </c>
      <c r="J23" s="15">
        <f t="shared" si="6"/>
        <v>25</v>
      </c>
      <c r="K23" s="38">
        <f t="shared" si="7"/>
        <v>27.518000000000008</v>
      </c>
      <c r="M23" s="6" t="str">
        <f t="shared" si="8"/>
        <v>May</v>
      </c>
      <c r="N23" s="7">
        <f t="shared" si="9"/>
        <v>56.05</v>
      </c>
      <c r="O23" s="15">
        <f t="shared" si="10"/>
        <v>25</v>
      </c>
      <c r="P23" s="36">
        <f t="shared" si="11"/>
        <v>2.242</v>
      </c>
      <c r="R23" s="26" t="str">
        <f t="shared" si="12"/>
        <v>May</v>
      </c>
      <c r="S23" s="27">
        <f t="shared" si="13"/>
        <v>124</v>
      </c>
      <c r="T23" s="28">
        <f t="shared" si="14"/>
        <v>56.05</v>
      </c>
      <c r="U23" s="25">
        <f t="shared" si="15"/>
        <v>0.68869758400444314</v>
      </c>
    </row>
    <row r="24" spans="1:24" ht="15" thickBot="1" x14ac:dyDescent="0.35">
      <c r="A24" s="6" t="str">
        <f t="shared" si="0"/>
        <v>Jun</v>
      </c>
      <c r="B24" s="7">
        <f t="shared" si="1"/>
        <v>720</v>
      </c>
      <c r="C24" s="15">
        <f t="shared" si="2"/>
        <v>52.030000000000008</v>
      </c>
      <c r="D24" s="48">
        <f t="shared" si="3"/>
        <v>0.92773611111111109</v>
      </c>
      <c r="E24" s="45">
        <v>0.96</v>
      </c>
      <c r="F24" s="46">
        <v>0.9</v>
      </c>
      <c r="H24" s="6" t="str">
        <f t="shared" si="4"/>
        <v>Jun</v>
      </c>
      <c r="I24" s="7">
        <f t="shared" si="5"/>
        <v>667.96999999999991</v>
      </c>
      <c r="J24" s="15">
        <f t="shared" si="6"/>
        <v>24</v>
      </c>
      <c r="K24" s="38">
        <f t="shared" si="7"/>
        <v>27.83208333333333</v>
      </c>
      <c r="M24" s="6" t="str">
        <f t="shared" si="8"/>
        <v>Jun</v>
      </c>
      <c r="N24" s="7">
        <f t="shared" si="9"/>
        <v>52.030000000000008</v>
      </c>
      <c r="O24" s="15">
        <f t="shared" si="10"/>
        <v>24</v>
      </c>
      <c r="P24" s="36">
        <f t="shared" si="11"/>
        <v>2.1679166666666672</v>
      </c>
      <c r="R24" s="26" t="str">
        <f t="shared" si="12"/>
        <v>Jun</v>
      </c>
      <c r="S24" s="27">
        <f t="shared" si="13"/>
        <v>115</v>
      </c>
      <c r="T24" s="28">
        <f t="shared" si="14"/>
        <v>52.030000000000008</v>
      </c>
      <c r="U24" s="25">
        <f t="shared" si="15"/>
        <v>0.68849907202298988</v>
      </c>
    </row>
    <row r="25" spans="1:24" ht="15" thickBot="1" x14ac:dyDescent="0.35">
      <c r="A25" s="6" t="str">
        <f t="shared" si="0"/>
        <v>Jul</v>
      </c>
      <c r="B25" s="7">
        <f t="shared" si="1"/>
        <v>744</v>
      </c>
      <c r="C25" s="15">
        <f t="shared" si="2"/>
        <v>50.07</v>
      </c>
      <c r="D25" s="48">
        <f t="shared" si="3"/>
        <v>0.93270161290322573</v>
      </c>
      <c r="E25" s="45">
        <v>0.96</v>
      </c>
      <c r="F25" s="46">
        <v>0.9</v>
      </c>
      <c r="H25" s="6" t="str">
        <f t="shared" si="4"/>
        <v>Jul</v>
      </c>
      <c r="I25" s="7">
        <f t="shared" si="5"/>
        <v>693.93000000000018</v>
      </c>
      <c r="J25" s="15">
        <f t="shared" si="6"/>
        <v>30</v>
      </c>
      <c r="K25" s="38">
        <f t="shared" si="7"/>
        <v>23.131000000000007</v>
      </c>
      <c r="M25" s="6" t="str">
        <f t="shared" si="8"/>
        <v>Jul</v>
      </c>
      <c r="N25" s="7">
        <f t="shared" si="9"/>
        <v>50.07</v>
      </c>
      <c r="O25" s="15">
        <f t="shared" si="10"/>
        <v>30</v>
      </c>
      <c r="P25" s="36">
        <f t="shared" si="11"/>
        <v>1.669</v>
      </c>
      <c r="R25" s="26" t="str">
        <f t="shared" si="12"/>
        <v>Jul</v>
      </c>
      <c r="S25" s="27">
        <f t="shared" si="13"/>
        <v>121</v>
      </c>
      <c r="T25" s="28">
        <f t="shared" si="14"/>
        <v>50.07</v>
      </c>
      <c r="U25" s="25">
        <f t="shared" si="15"/>
        <v>0.7073127959314901</v>
      </c>
    </row>
    <row r="26" spans="1:24" ht="15" thickBot="1" x14ac:dyDescent="0.35">
      <c r="A26" s="6" t="str">
        <f t="shared" si="0"/>
        <v>Aug</v>
      </c>
      <c r="B26" s="7">
        <f t="shared" si="1"/>
        <v>744</v>
      </c>
      <c r="C26" s="15">
        <f t="shared" si="2"/>
        <v>47.219999999999992</v>
      </c>
      <c r="D26" s="48">
        <f t="shared" si="3"/>
        <v>0.93653225806451612</v>
      </c>
      <c r="E26" s="45">
        <v>0.96</v>
      </c>
      <c r="F26" s="46">
        <v>0.9</v>
      </c>
      <c r="H26" s="6" t="str">
        <f t="shared" si="4"/>
        <v>Aug</v>
      </c>
      <c r="I26" s="7">
        <f t="shared" si="5"/>
        <v>696.77999999999986</v>
      </c>
      <c r="J26" s="15">
        <f t="shared" si="6"/>
        <v>25</v>
      </c>
      <c r="K26" s="38">
        <f t="shared" si="7"/>
        <v>27.871199999999995</v>
      </c>
      <c r="M26" s="6" t="str">
        <f t="shared" si="8"/>
        <v>Aug</v>
      </c>
      <c r="N26" s="7">
        <f t="shared" si="9"/>
        <v>47.219999999999992</v>
      </c>
      <c r="O26" s="15">
        <f t="shared" si="10"/>
        <v>25</v>
      </c>
      <c r="P26" s="36">
        <f t="shared" si="11"/>
        <v>1.8887999999999996</v>
      </c>
      <c r="R26" s="26" t="str">
        <f t="shared" si="12"/>
        <v>Aug</v>
      </c>
      <c r="S26" s="27">
        <f t="shared" si="13"/>
        <v>130</v>
      </c>
      <c r="T26" s="28">
        <f t="shared" si="14"/>
        <v>47.219999999999992</v>
      </c>
      <c r="U26" s="25">
        <f t="shared" si="15"/>
        <v>0.73355151788737161</v>
      </c>
    </row>
    <row r="27" spans="1:24" ht="15" thickBot="1" x14ac:dyDescent="0.35">
      <c r="A27" s="6" t="str">
        <f t="shared" si="0"/>
        <v>Sep</v>
      </c>
      <c r="B27" s="7">
        <f t="shared" si="1"/>
        <v>720</v>
      </c>
      <c r="C27" s="15">
        <f t="shared" si="2"/>
        <v>50.349999999999994</v>
      </c>
      <c r="D27" s="48">
        <f t="shared" si="3"/>
        <v>0.93006944444444439</v>
      </c>
      <c r="E27" s="45">
        <v>0.96</v>
      </c>
      <c r="F27" s="46">
        <v>0.9</v>
      </c>
      <c r="H27" s="6" t="str">
        <f t="shared" si="4"/>
        <v>Sep</v>
      </c>
      <c r="I27" s="7">
        <f t="shared" si="5"/>
        <v>669.65</v>
      </c>
      <c r="J27" s="15">
        <f t="shared" si="6"/>
        <v>32</v>
      </c>
      <c r="K27" s="38">
        <f t="shared" si="7"/>
        <v>20.926562499999999</v>
      </c>
      <c r="M27" s="6" t="str">
        <f t="shared" si="8"/>
        <v>Sep</v>
      </c>
      <c r="N27" s="7">
        <f t="shared" si="9"/>
        <v>50.349999999999994</v>
      </c>
      <c r="O27" s="15">
        <f t="shared" si="10"/>
        <v>32</v>
      </c>
      <c r="P27" s="36">
        <f t="shared" si="11"/>
        <v>1.5734374999999998</v>
      </c>
      <c r="R27" s="26" t="str">
        <f t="shared" si="12"/>
        <v>Sep</v>
      </c>
      <c r="S27" s="27">
        <f t="shared" si="13"/>
        <v>121</v>
      </c>
      <c r="T27" s="28">
        <f t="shared" si="14"/>
        <v>50.349999999999994</v>
      </c>
      <c r="U27" s="25">
        <f t="shared" si="15"/>
        <v>0.70615698861978404</v>
      </c>
    </row>
    <row r="28" spans="1:24" ht="15" thickBot="1" x14ac:dyDescent="0.35">
      <c r="A28" s="6" t="str">
        <f t="shared" si="0"/>
        <v>Oct</v>
      </c>
      <c r="B28" s="7">
        <f t="shared" si="1"/>
        <v>744</v>
      </c>
      <c r="C28" s="15">
        <f t="shared" si="2"/>
        <v>52.47999999999999</v>
      </c>
      <c r="D28" s="48">
        <f t="shared" si="3"/>
        <v>0.92946236559139783</v>
      </c>
      <c r="E28" s="45">
        <v>0.96</v>
      </c>
      <c r="F28" s="46">
        <v>0.9</v>
      </c>
      <c r="H28" s="6" t="str">
        <f t="shared" si="4"/>
        <v>Oct</v>
      </c>
      <c r="I28" s="7">
        <f t="shared" si="5"/>
        <v>691.52000000000021</v>
      </c>
      <c r="J28" s="15">
        <f t="shared" si="6"/>
        <v>26</v>
      </c>
      <c r="K28" s="38">
        <f t="shared" si="7"/>
        <v>26.596923076923083</v>
      </c>
      <c r="M28" s="6" t="str">
        <f t="shared" si="8"/>
        <v>Oct</v>
      </c>
      <c r="N28" s="7">
        <f t="shared" si="9"/>
        <v>52.47999999999999</v>
      </c>
      <c r="O28" s="15">
        <f t="shared" si="10"/>
        <v>26</v>
      </c>
      <c r="P28" s="36">
        <f t="shared" si="11"/>
        <v>2.0184615384615379</v>
      </c>
      <c r="R28" s="26" t="str">
        <f t="shared" si="12"/>
        <v>Oct</v>
      </c>
      <c r="S28" s="27">
        <f t="shared" si="13"/>
        <v>124</v>
      </c>
      <c r="T28" s="28">
        <f t="shared" si="14"/>
        <v>52.47999999999999</v>
      </c>
      <c r="U28" s="25">
        <f t="shared" si="15"/>
        <v>0.70262919310970084</v>
      </c>
    </row>
    <row r="29" spans="1:24" ht="15" thickBot="1" x14ac:dyDescent="0.35">
      <c r="A29" s="6" t="str">
        <f t="shared" si="0"/>
        <v>Nov</v>
      </c>
      <c r="B29" s="7">
        <f t="shared" si="1"/>
        <v>720</v>
      </c>
      <c r="C29" s="15">
        <f t="shared" si="2"/>
        <v>48.990000000000009</v>
      </c>
      <c r="D29" s="48">
        <f t="shared" si="3"/>
        <v>0.93195833333333333</v>
      </c>
      <c r="E29" s="45">
        <v>0.96</v>
      </c>
      <c r="F29" s="46">
        <v>0.9</v>
      </c>
      <c r="H29" s="6" t="str">
        <f t="shared" si="4"/>
        <v>Nov</v>
      </c>
      <c r="I29" s="7">
        <f t="shared" si="5"/>
        <v>671.00999999999988</v>
      </c>
      <c r="J29" s="15">
        <f t="shared" si="6"/>
        <v>28</v>
      </c>
      <c r="K29" s="38">
        <f t="shared" si="7"/>
        <v>23.964642857142852</v>
      </c>
      <c r="M29" s="6" t="str">
        <f t="shared" si="8"/>
        <v>Nov</v>
      </c>
      <c r="N29" s="7">
        <f t="shared" si="9"/>
        <v>48.990000000000009</v>
      </c>
      <c r="O29" s="15">
        <f t="shared" si="10"/>
        <v>28</v>
      </c>
      <c r="P29" s="36">
        <f t="shared" si="11"/>
        <v>1.7496428571428575</v>
      </c>
      <c r="R29" s="26" t="str">
        <f t="shared" si="12"/>
        <v>Nov</v>
      </c>
      <c r="S29" s="27">
        <f t="shared" si="13"/>
        <v>124</v>
      </c>
      <c r="T29" s="28">
        <f t="shared" si="14"/>
        <v>48.990000000000009</v>
      </c>
      <c r="U29" s="25">
        <f t="shared" si="15"/>
        <v>0.71680443956298046</v>
      </c>
    </row>
    <row r="30" spans="1:24" ht="15" thickBot="1" x14ac:dyDescent="0.35">
      <c r="A30" s="8" t="str">
        <f t="shared" si="0"/>
        <v>Dec</v>
      </c>
      <c r="B30" s="9">
        <f t="shared" si="1"/>
        <v>720</v>
      </c>
      <c r="C30" s="17">
        <f t="shared" si="2"/>
        <v>53.590000000000025</v>
      </c>
      <c r="D30" s="49">
        <f t="shared" si="3"/>
        <v>0.92556944444444444</v>
      </c>
      <c r="E30" s="45">
        <v>0.96</v>
      </c>
      <c r="F30" s="46">
        <v>0.9</v>
      </c>
      <c r="H30" s="8" t="str">
        <f t="shared" si="4"/>
        <v>Dec</v>
      </c>
      <c r="I30" s="9">
        <f t="shared" si="5"/>
        <v>666.41000000000008</v>
      </c>
      <c r="J30" s="17">
        <f t="shared" si="6"/>
        <v>32</v>
      </c>
      <c r="K30" s="39">
        <f t="shared" si="7"/>
        <v>20.825312500000003</v>
      </c>
      <c r="M30" s="8" t="str">
        <f t="shared" si="8"/>
        <v>Dec</v>
      </c>
      <c r="N30" s="9">
        <f t="shared" si="9"/>
        <v>53.590000000000025</v>
      </c>
      <c r="O30" s="17">
        <f t="shared" si="10"/>
        <v>32</v>
      </c>
      <c r="P30" s="36">
        <f t="shared" si="11"/>
        <v>1.6746875000000008</v>
      </c>
      <c r="R30" s="29" t="str">
        <f t="shared" si="12"/>
        <v>Dec</v>
      </c>
      <c r="S30" s="30">
        <f t="shared" si="13"/>
        <v>119</v>
      </c>
      <c r="T30" s="31">
        <f t="shared" si="14"/>
        <v>53.590000000000025</v>
      </c>
      <c r="U30" s="25">
        <f t="shared" si="15"/>
        <v>0.68949533576684618</v>
      </c>
    </row>
    <row r="31" spans="1:24" ht="15" thickBot="1" x14ac:dyDescent="0.35">
      <c r="A31" s="19" t="s">
        <v>48</v>
      </c>
      <c r="B31" s="20">
        <f>SUM(B19:B30)</f>
        <v>8760</v>
      </c>
      <c r="C31" s="21">
        <f>SUM(C19:C30)</f>
        <v>611.82000000000005</v>
      </c>
      <c r="D31" s="50">
        <f t="shared" si="3"/>
        <v>0.93015753424657532</v>
      </c>
      <c r="E31" s="43"/>
      <c r="F31" s="44"/>
      <c r="H31" s="19" t="s">
        <v>48</v>
      </c>
      <c r="I31" s="20">
        <f>SUM(I19:I30)</f>
        <v>8148.18</v>
      </c>
      <c r="J31" s="21">
        <f>SUM(J19:J30)</f>
        <v>350</v>
      </c>
      <c r="K31" s="37">
        <f>I31/J31</f>
        <v>23.280514285714286</v>
      </c>
      <c r="M31" s="19" t="s">
        <v>48</v>
      </c>
      <c r="N31" s="20">
        <f>SUM(N19:N30)</f>
        <v>611.82000000000005</v>
      </c>
      <c r="O31" s="21">
        <f>SUM(O19:O30)</f>
        <v>350</v>
      </c>
      <c r="P31" s="37">
        <f>N31/O31</f>
        <v>1.748057142857143</v>
      </c>
      <c r="R31" s="32" t="s">
        <v>48</v>
      </c>
      <c r="S31" s="33">
        <f>SUM(S19:S30)</f>
        <v>1480</v>
      </c>
      <c r="T31" s="34">
        <f>SUM(T19:T30)</f>
        <v>611.82000000000005</v>
      </c>
      <c r="U31" s="35">
        <f t="shared" si="15"/>
        <v>0.70751785526479327</v>
      </c>
    </row>
    <row r="33" spans="1:6" x14ac:dyDescent="0.3">
      <c r="A33" t="s">
        <v>58</v>
      </c>
      <c r="B33" t="s">
        <v>59</v>
      </c>
      <c r="C33" t="s">
        <v>66</v>
      </c>
    </row>
    <row r="34" spans="1:6" x14ac:dyDescent="0.3">
      <c r="A34" t="s">
        <v>57</v>
      </c>
      <c r="B34" s="41">
        <f>D31</f>
        <v>0.93015753424657532</v>
      </c>
      <c r="C34" s="41">
        <f>100%-B34</f>
        <v>6.9842465753424676E-2</v>
      </c>
      <c r="D34" s="40"/>
      <c r="E34" s="40"/>
      <c r="F34" s="40"/>
    </row>
    <row r="35" spans="1:6" x14ac:dyDescent="0.3">
      <c r="A35" t="s">
        <v>62</v>
      </c>
      <c r="B35" s="41">
        <v>0.9</v>
      </c>
      <c r="C35" s="41">
        <f>100%-B35</f>
        <v>9.9999999999999978E-2</v>
      </c>
      <c r="D35" s="40"/>
      <c r="E35" s="40"/>
      <c r="F35" s="40"/>
    </row>
    <row r="36" spans="1:6" x14ac:dyDescent="0.3">
      <c r="A36" t="s">
        <v>63</v>
      </c>
      <c r="B36" s="41">
        <v>0.88</v>
      </c>
      <c r="C36" s="41">
        <f>100%-B36</f>
        <v>0.12</v>
      </c>
    </row>
    <row r="37" spans="1:6" x14ac:dyDescent="0.3">
      <c r="A37" t="s">
        <v>64</v>
      </c>
      <c r="B37" s="41">
        <f>B34*B35*B36</f>
        <v>0.73668476712328768</v>
      </c>
      <c r="C37" s="41">
        <f>100%-B37</f>
        <v>0.26331523287671232</v>
      </c>
    </row>
  </sheetData>
  <pageMargins left="0.7" right="0.7" top="0.75" bottom="0.75" header="0.3" footer="0.3"/>
  <pageSetup paperSize="256" orientation="portrait" horizontalDpi="203" verticalDpi="20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6"/>
  <sheetViews>
    <sheetView topLeftCell="A2" workbookViewId="0">
      <selection activeCell="E31" sqref="E31"/>
    </sheetView>
  </sheetViews>
  <sheetFormatPr defaultRowHeight="14.4" x14ac:dyDescent="0.3"/>
  <cols>
    <col min="1" max="1" width="10.33203125" bestFit="1" customWidth="1"/>
    <col min="2" max="2" width="10.33203125" customWidth="1"/>
    <col min="3" max="3" width="9.77734375" customWidth="1"/>
    <col min="4" max="4" width="9.5546875" customWidth="1"/>
    <col min="5" max="5" width="12.6640625" customWidth="1"/>
    <col min="6" max="6" width="25" customWidth="1"/>
    <col min="7" max="7" width="17.88671875" customWidth="1"/>
    <col min="8" max="8" width="17.109375" customWidth="1"/>
    <col min="9" max="9" width="18" customWidth="1"/>
    <col min="10" max="10" width="13.88671875" customWidth="1"/>
    <col min="11" max="11" width="20.88671875" customWidth="1"/>
    <col min="12" max="12" width="23.21875" customWidth="1"/>
    <col min="13" max="13" width="13" customWidth="1"/>
    <col min="14" max="14" width="15.44140625" customWidth="1"/>
    <col min="15" max="15" width="15.77734375" customWidth="1"/>
    <col min="16" max="16" width="18.21875" customWidth="1"/>
    <col min="17" max="17" width="15.109375" customWidth="1"/>
    <col min="18" max="18" width="13.44140625" customWidth="1"/>
    <col min="19" max="19" width="18.21875" customWidth="1"/>
  </cols>
  <sheetData>
    <row r="1" spans="1:19" x14ac:dyDescent="0.3">
      <c r="A1" t="s">
        <v>0</v>
      </c>
      <c r="B1" t="s">
        <v>25</v>
      </c>
      <c r="C1" t="s">
        <v>1</v>
      </c>
      <c r="D1" t="s">
        <v>2</v>
      </c>
      <c r="E1" t="s">
        <v>3</v>
      </c>
      <c r="F1" t="s">
        <v>4</v>
      </c>
      <c r="G1" t="s">
        <v>5</v>
      </c>
      <c r="H1" t="s">
        <v>6</v>
      </c>
      <c r="I1" t="s">
        <v>7</v>
      </c>
      <c r="J1" t="s">
        <v>8</v>
      </c>
      <c r="K1" t="s">
        <v>9</v>
      </c>
      <c r="L1" t="s">
        <v>10</v>
      </c>
      <c r="M1" t="s">
        <v>11</v>
      </c>
      <c r="N1" t="s">
        <v>12</v>
      </c>
      <c r="O1" t="s">
        <v>13</v>
      </c>
      <c r="P1" t="s">
        <v>14</v>
      </c>
      <c r="Q1" t="s">
        <v>15</v>
      </c>
      <c r="R1" t="s">
        <v>16</v>
      </c>
      <c r="S1" t="s">
        <v>17</v>
      </c>
    </row>
    <row r="2" spans="1:19" x14ac:dyDescent="0.3">
      <c r="A2" s="1">
        <v>45292</v>
      </c>
      <c r="B2" s="1" t="str">
        <f>TEXT(Table1[[#This Row],[Date]],"mmm")</f>
        <v>Jan</v>
      </c>
      <c r="C2" t="s">
        <v>18</v>
      </c>
      <c r="D2" t="s">
        <v>19</v>
      </c>
      <c r="E2" t="s">
        <v>20</v>
      </c>
      <c r="F2">
        <v>24</v>
      </c>
      <c r="G2">
        <v>22.59</v>
      </c>
      <c r="H2">
        <v>1.41</v>
      </c>
      <c r="I2">
        <v>0</v>
      </c>
      <c r="J2">
        <v>1.41</v>
      </c>
      <c r="K2">
        <v>3</v>
      </c>
      <c r="L2">
        <v>1.41</v>
      </c>
      <c r="M2">
        <v>0</v>
      </c>
      <c r="N2">
        <v>0</v>
      </c>
      <c r="O2">
        <v>3259</v>
      </c>
      <c r="P2">
        <v>5956</v>
      </c>
      <c r="Q2" t="s">
        <v>21</v>
      </c>
      <c r="R2">
        <v>0.97</v>
      </c>
      <c r="S2">
        <v>0.92</v>
      </c>
    </row>
    <row r="3" spans="1:19" x14ac:dyDescent="0.3">
      <c r="A3" s="1">
        <v>45293</v>
      </c>
      <c r="B3" s="1" t="str">
        <f>TEXT(Table1[[#This Row],[Date]],"mmm")</f>
        <v>Jan</v>
      </c>
      <c r="C3" t="s">
        <v>18</v>
      </c>
      <c r="D3" t="s">
        <v>19</v>
      </c>
      <c r="E3" t="s">
        <v>20</v>
      </c>
      <c r="F3">
        <v>24</v>
      </c>
      <c r="G3">
        <v>22.28</v>
      </c>
      <c r="H3">
        <v>1.72</v>
      </c>
      <c r="I3">
        <v>1</v>
      </c>
      <c r="J3">
        <v>1.72</v>
      </c>
      <c r="K3">
        <v>5</v>
      </c>
      <c r="L3">
        <v>1.72</v>
      </c>
      <c r="M3">
        <v>1</v>
      </c>
      <c r="N3">
        <v>1</v>
      </c>
      <c r="O3">
        <v>3306</v>
      </c>
      <c r="P3">
        <v>5793</v>
      </c>
      <c r="Q3" t="s">
        <v>21</v>
      </c>
      <c r="R3">
        <v>0.97</v>
      </c>
      <c r="S3">
        <v>0.97</v>
      </c>
    </row>
    <row r="4" spans="1:19" x14ac:dyDescent="0.3">
      <c r="A4" s="1">
        <v>45294</v>
      </c>
      <c r="B4" s="1" t="str">
        <f>TEXT(Table1[[#This Row],[Date]],"mmm")</f>
        <v>Jan</v>
      </c>
      <c r="C4" t="s">
        <v>18</v>
      </c>
      <c r="D4" t="s">
        <v>19</v>
      </c>
      <c r="E4" t="s">
        <v>20</v>
      </c>
      <c r="F4">
        <v>24</v>
      </c>
      <c r="G4">
        <v>21.39</v>
      </c>
      <c r="H4">
        <v>2.61</v>
      </c>
      <c r="I4">
        <v>1</v>
      </c>
      <c r="J4">
        <v>2.61</v>
      </c>
      <c r="K4">
        <v>4</v>
      </c>
      <c r="L4">
        <v>2.61</v>
      </c>
      <c r="M4">
        <v>1</v>
      </c>
      <c r="N4">
        <v>1</v>
      </c>
      <c r="O4">
        <v>3086</v>
      </c>
      <c r="P4">
        <v>6615</v>
      </c>
      <c r="Q4" t="s">
        <v>21</v>
      </c>
      <c r="R4">
        <v>0.99</v>
      </c>
      <c r="S4">
        <v>0.94</v>
      </c>
    </row>
    <row r="5" spans="1:19" x14ac:dyDescent="0.3">
      <c r="A5" s="1">
        <v>45295</v>
      </c>
      <c r="B5" s="1" t="str">
        <f>TEXT(Table1[[#This Row],[Date]],"mmm")</f>
        <v>Jan</v>
      </c>
      <c r="C5" t="s">
        <v>18</v>
      </c>
      <c r="D5" t="s">
        <v>19</v>
      </c>
      <c r="E5" t="s">
        <v>20</v>
      </c>
      <c r="F5">
        <v>24</v>
      </c>
      <c r="G5">
        <v>23.4</v>
      </c>
      <c r="H5">
        <v>0.6</v>
      </c>
      <c r="I5">
        <v>1</v>
      </c>
      <c r="J5">
        <v>0.6</v>
      </c>
      <c r="K5">
        <v>5</v>
      </c>
      <c r="L5">
        <v>0.6</v>
      </c>
      <c r="M5">
        <v>0</v>
      </c>
      <c r="N5">
        <v>0</v>
      </c>
      <c r="O5">
        <v>3216</v>
      </c>
      <c r="P5">
        <v>5317</v>
      </c>
      <c r="Q5" t="s">
        <v>21</v>
      </c>
      <c r="R5">
        <v>0.98</v>
      </c>
      <c r="S5">
        <v>0.93</v>
      </c>
    </row>
    <row r="6" spans="1:19" x14ac:dyDescent="0.3">
      <c r="A6" s="1">
        <v>45296</v>
      </c>
      <c r="B6" s="1" t="str">
        <f>TEXT(Table1[[#This Row],[Date]],"mmm")</f>
        <v>Jan</v>
      </c>
      <c r="C6" t="s">
        <v>18</v>
      </c>
      <c r="D6" t="s">
        <v>19</v>
      </c>
      <c r="E6" t="s">
        <v>20</v>
      </c>
      <c r="F6">
        <v>24</v>
      </c>
      <c r="G6">
        <v>21.88</v>
      </c>
      <c r="H6">
        <v>2.12</v>
      </c>
      <c r="I6">
        <v>1</v>
      </c>
      <c r="J6">
        <v>2.12</v>
      </c>
      <c r="K6">
        <v>5</v>
      </c>
      <c r="L6">
        <v>2.12</v>
      </c>
      <c r="M6">
        <v>1</v>
      </c>
      <c r="N6">
        <v>1</v>
      </c>
      <c r="O6">
        <v>3352</v>
      </c>
      <c r="P6">
        <v>7938</v>
      </c>
      <c r="Q6" t="s">
        <v>21</v>
      </c>
      <c r="R6">
        <v>0.98</v>
      </c>
      <c r="S6">
        <v>0.94</v>
      </c>
    </row>
    <row r="7" spans="1:19" x14ac:dyDescent="0.3">
      <c r="A7" s="1">
        <v>45297</v>
      </c>
      <c r="B7" s="1" t="str">
        <f>TEXT(Table1[[#This Row],[Date]],"mmm")</f>
        <v>Jan</v>
      </c>
      <c r="C7" t="s">
        <v>18</v>
      </c>
      <c r="D7" t="s">
        <v>19</v>
      </c>
      <c r="E7" t="s">
        <v>20</v>
      </c>
      <c r="F7">
        <v>24</v>
      </c>
      <c r="G7">
        <v>23.16</v>
      </c>
      <c r="H7">
        <v>0.84</v>
      </c>
      <c r="I7">
        <v>0</v>
      </c>
      <c r="J7">
        <v>0.84</v>
      </c>
      <c r="K7">
        <v>3</v>
      </c>
      <c r="L7">
        <v>0.84</v>
      </c>
      <c r="M7">
        <v>1</v>
      </c>
      <c r="N7">
        <v>1</v>
      </c>
      <c r="O7">
        <v>2903</v>
      </c>
      <c r="P7">
        <v>5358</v>
      </c>
      <c r="Q7" t="s">
        <v>21</v>
      </c>
      <c r="R7">
        <v>0.97</v>
      </c>
      <c r="S7">
        <v>0.92</v>
      </c>
    </row>
    <row r="8" spans="1:19" x14ac:dyDescent="0.3">
      <c r="A8" s="1">
        <v>45298</v>
      </c>
      <c r="B8" s="1" t="str">
        <f>TEXT(Table1[[#This Row],[Date]],"mmm")</f>
        <v>Jan</v>
      </c>
      <c r="C8" t="s">
        <v>18</v>
      </c>
      <c r="D8" t="s">
        <v>19</v>
      </c>
      <c r="E8" t="s">
        <v>20</v>
      </c>
      <c r="F8">
        <v>24</v>
      </c>
      <c r="G8">
        <v>22.74</v>
      </c>
      <c r="H8">
        <v>1.26</v>
      </c>
      <c r="I8">
        <v>1</v>
      </c>
      <c r="J8">
        <v>1.26</v>
      </c>
      <c r="K8">
        <v>5</v>
      </c>
      <c r="L8">
        <v>1.26</v>
      </c>
      <c r="M8">
        <v>0</v>
      </c>
      <c r="N8">
        <v>0</v>
      </c>
      <c r="O8">
        <v>3078</v>
      </c>
      <c r="P8">
        <v>5243</v>
      </c>
      <c r="Q8" t="s">
        <v>21</v>
      </c>
      <c r="R8">
        <v>0.96</v>
      </c>
      <c r="S8">
        <v>0.95</v>
      </c>
    </row>
    <row r="9" spans="1:19" x14ac:dyDescent="0.3">
      <c r="A9" s="1">
        <v>45299</v>
      </c>
      <c r="B9" s="1" t="str">
        <f>TEXT(Table1[[#This Row],[Date]],"mmm")</f>
        <v>Jan</v>
      </c>
      <c r="C9" t="s">
        <v>18</v>
      </c>
      <c r="D9" t="s">
        <v>19</v>
      </c>
      <c r="E9" t="s">
        <v>20</v>
      </c>
      <c r="F9">
        <v>24</v>
      </c>
      <c r="G9">
        <v>23.16</v>
      </c>
      <c r="H9">
        <v>0.84</v>
      </c>
      <c r="I9">
        <v>1</v>
      </c>
      <c r="J9">
        <v>0.84</v>
      </c>
      <c r="K9">
        <v>3</v>
      </c>
      <c r="L9">
        <v>0.84</v>
      </c>
      <c r="M9">
        <v>1</v>
      </c>
      <c r="N9">
        <v>1</v>
      </c>
      <c r="O9">
        <v>2824</v>
      </c>
      <c r="P9">
        <v>7890</v>
      </c>
      <c r="Q9" t="s">
        <v>21</v>
      </c>
      <c r="R9">
        <v>0.98</v>
      </c>
      <c r="S9">
        <v>0.95</v>
      </c>
    </row>
    <row r="10" spans="1:19" x14ac:dyDescent="0.3">
      <c r="A10" s="1">
        <v>45300</v>
      </c>
      <c r="B10" s="1" t="str">
        <f>TEXT(Table1[[#This Row],[Date]],"mmm")</f>
        <v>Jan</v>
      </c>
      <c r="C10" t="s">
        <v>18</v>
      </c>
      <c r="D10" t="s">
        <v>19</v>
      </c>
      <c r="E10" t="s">
        <v>20</v>
      </c>
      <c r="F10">
        <v>24</v>
      </c>
      <c r="G10">
        <v>23.45</v>
      </c>
      <c r="H10">
        <v>0.55000000000000004</v>
      </c>
      <c r="I10">
        <v>2</v>
      </c>
      <c r="J10">
        <v>0.55000000000000004</v>
      </c>
      <c r="K10">
        <v>4</v>
      </c>
      <c r="L10">
        <v>0.55000000000000004</v>
      </c>
      <c r="M10">
        <v>0</v>
      </c>
      <c r="N10">
        <v>0</v>
      </c>
      <c r="O10">
        <v>2820</v>
      </c>
      <c r="P10">
        <v>5923</v>
      </c>
      <c r="Q10" t="s">
        <v>21</v>
      </c>
      <c r="R10">
        <v>0.99</v>
      </c>
      <c r="S10">
        <v>0.96</v>
      </c>
    </row>
    <row r="11" spans="1:19" x14ac:dyDescent="0.3">
      <c r="A11" s="1">
        <v>45301</v>
      </c>
      <c r="B11" s="1" t="str">
        <f>TEXT(Table1[[#This Row],[Date]],"mmm")</f>
        <v>Jan</v>
      </c>
      <c r="C11" t="s">
        <v>18</v>
      </c>
      <c r="D11" t="s">
        <v>19</v>
      </c>
      <c r="E11" t="s">
        <v>20</v>
      </c>
      <c r="F11">
        <v>24</v>
      </c>
      <c r="G11">
        <v>23.11</v>
      </c>
      <c r="H11">
        <v>0.89</v>
      </c>
      <c r="I11">
        <v>0</v>
      </c>
      <c r="J11">
        <v>0.89</v>
      </c>
      <c r="K11">
        <v>5</v>
      </c>
      <c r="L11">
        <v>0.89</v>
      </c>
      <c r="M11">
        <v>1</v>
      </c>
      <c r="N11">
        <v>1</v>
      </c>
      <c r="O11">
        <v>2882</v>
      </c>
      <c r="P11">
        <v>5949</v>
      </c>
      <c r="Q11" t="s">
        <v>21</v>
      </c>
      <c r="R11">
        <v>0.99</v>
      </c>
      <c r="S11">
        <v>0.93</v>
      </c>
    </row>
    <row r="12" spans="1:19" x14ac:dyDescent="0.3">
      <c r="A12" s="1">
        <v>45302</v>
      </c>
      <c r="B12" s="1" t="str">
        <f>TEXT(Table1[[#This Row],[Date]],"mmm")</f>
        <v>Jan</v>
      </c>
      <c r="C12" t="s">
        <v>18</v>
      </c>
      <c r="D12" t="s">
        <v>19</v>
      </c>
      <c r="E12" t="s">
        <v>20</v>
      </c>
      <c r="F12">
        <v>24</v>
      </c>
      <c r="G12">
        <v>22.85</v>
      </c>
      <c r="H12">
        <v>1.1499999999999999</v>
      </c>
      <c r="I12">
        <v>0</v>
      </c>
      <c r="J12">
        <v>1.1499999999999999</v>
      </c>
      <c r="K12">
        <v>3</v>
      </c>
      <c r="L12">
        <v>1.1499999999999999</v>
      </c>
      <c r="M12">
        <v>0</v>
      </c>
      <c r="N12">
        <v>0</v>
      </c>
      <c r="O12">
        <v>3070</v>
      </c>
      <c r="P12">
        <v>6737</v>
      </c>
      <c r="Q12" t="s">
        <v>21</v>
      </c>
      <c r="R12">
        <v>0.97</v>
      </c>
      <c r="S12">
        <v>0.95</v>
      </c>
    </row>
    <row r="13" spans="1:19" x14ac:dyDescent="0.3">
      <c r="A13" s="1">
        <v>45303</v>
      </c>
      <c r="B13" s="1" t="str">
        <f>TEXT(Table1[[#This Row],[Date]],"mmm")</f>
        <v>Jan</v>
      </c>
      <c r="C13" t="s">
        <v>18</v>
      </c>
      <c r="D13" t="s">
        <v>19</v>
      </c>
      <c r="E13" t="s">
        <v>20</v>
      </c>
      <c r="F13">
        <v>24</v>
      </c>
      <c r="G13">
        <v>23.34</v>
      </c>
      <c r="H13">
        <v>0.66</v>
      </c>
      <c r="I13">
        <v>0</v>
      </c>
      <c r="J13">
        <v>0.66</v>
      </c>
      <c r="K13">
        <v>5</v>
      </c>
      <c r="L13">
        <v>0.66</v>
      </c>
      <c r="M13">
        <v>0</v>
      </c>
      <c r="N13">
        <v>0</v>
      </c>
      <c r="O13">
        <v>2948</v>
      </c>
      <c r="P13">
        <v>7156</v>
      </c>
      <c r="Q13" t="s">
        <v>21</v>
      </c>
      <c r="R13">
        <v>0.96</v>
      </c>
      <c r="S13">
        <v>0.95</v>
      </c>
    </row>
    <row r="14" spans="1:19" x14ac:dyDescent="0.3">
      <c r="A14" s="1">
        <v>45304</v>
      </c>
      <c r="B14" s="1" t="str">
        <f>TEXT(Table1[[#This Row],[Date]],"mmm")</f>
        <v>Jan</v>
      </c>
      <c r="C14" t="s">
        <v>18</v>
      </c>
      <c r="D14" t="s">
        <v>19</v>
      </c>
      <c r="E14" t="s">
        <v>20</v>
      </c>
      <c r="F14">
        <v>24</v>
      </c>
      <c r="G14">
        <v>22.12</v>
      </c>
      <c r="H14">
        <v>1.88</v>
      </c>
      <c r="I14">
        <v>2</v>
      </c>
      <c r="J14">
        <v>1.88</v>
      </c>
      <c r="K14">
        <v>5</v>
      </c>
      <c r="L14">
        <v>1.88</v>
      </c>
      <c r="M14">
        <v>1</v>
      </c>
      <c r="N14">
        <v>1</v>
      </c>
      <c r="O14">
        <v>3374</v>
      </c>
      <c r="P14">
        <v>5469</v>
      </c>
      <c r="Q14" t="s">
        <v>21</v>
      </c>
      <c r="R14">
        <v>0.97</v>
      </c>
      <c r="S14">
        <v>0.96</v>
      </c>
    </row>
    <row r="15" spans="1:19" x14ac:dyDescent="0.3">
      <c r="A15" s="1">
        <v>45305</v>
      </c>
      <c r="B15" s="1" t="str">
        <f>TEXT(Table1[[#This Row],[Date]],"mmm")</f>
        <v>Jan</v>
      </c>
      <c r="C15" t="s">
        <v>18</v>
      </c>
      <c r="D15" t="s">
        <v>19</v>
      </c>
      <c r="E15" t="s">
        <v>20</v>
      </c>
      <c r="F15">
        <v>24</v>
      </c>
      <c r="G15">
        <v>22.75</v>
      </c>
      <c r="H15">
        <v>1.25</v>
      </c>
      <c r="I15">
        <v>0</v>
      </c>
      <c r="J15">
        <v>1.25</v>
      </c>
      <c r="K15">
        <v>5</v>
      </c>
      <c r="L15">
        <v>1.25</v>
      </c>
      <c r="M15">
        <v>1</v>
      </c>
      <c r="N15">
        <v>1</v>
      </c>
      <c r="O15">
        <v>3075</v>
      </c>
      <c r="P15">
        <v>7370</v>
      </c>
      <c r="Q15" t="s">
        <v>21</v>
      </c>
      <c r="R15">
        <v>0.98</v>
      </c>
      <c r="S15">
        <v>0.97</v>
      </c>
    </row>
    <row r="16" spans="1:19" x14ac:dyDescent="0.3">
      <c r="A16" s="1">
        <v>45306</v>
      </c>
      <c r="B16" s="1" t="str">
        <f>TEXT(Table1[[#This Row],[Date]],"mmm")</f>
        <v>Jan</v>
      </c>
      <c r="C16" t="s">
        <v>18</v>
      </c>
      <c r="D16" t="s">
        <v>19</v>
      </c>
      <c r="E16" t="s">
        <v>20</v>
      </c>
      <c r="F16">
        <v>24</v>
      </c>
      <c r="G16">
        <v>22.12</v>
      </c>
      <c r="H16">
        <v>1.88</v>
      </c>
      <c r="I16">
        <v>2</v>
      </c>
      <c r="J16">
        <v>1.88</v>
      </c>
      <c r="K16">
        <v>5</v>
      </c>
      <c r="L16">
        <v>1.88</v>
      </c>
      <c r="M16">
        <v>0</v>
      </c>
      <c r="N16">
        <v>0</v>
      </c>
      <c r="O16">
        <v>3039</v>
      </c>
      <c r="P16">
        <v>5015</v>
      </c>
      <c r="Q16" t="s">
        <v>22</v>
      </c>
      <c r="R16">
        <v>0.96</v>
      </c>
      <c r="S16">
        <v>0.95</v>
      </c>
    </row>
    <row r="17" spans="1:19" x14ac:dyDescent="0.3">
      <c r="A17" s="1">
        <v>45307</v>
      </c>
      <c r="B17" s="1" t="str">
        <f>TEXT(Table1[[#This Row],[Date]],"mmm")</f>
        <v>Jan</v>
      </c>
      <c r="C17" t="s">
        <v>18</v>
      </c>
      <c r="D17" t="s">
        <v>19</v>
      </c>
      <c r="E17" t="s">
        <v>20</v>
      </c>
      <c r="F17">
        <v>24</v>
      </c>
      <c r="G17">
        <v>23.05</v>
      </c>
      <c r="H17">
        <v>0.95</v>
      </c>
      <c r="I17">
        <v>2</v>
      </c>
      <c r="J17">
        <v>0.95</v>
      </c>
      <c r="K17">
        <v>3</v>
      </c>
      <c r="L17">
        <v>0.95</v>
      </c>
      <c r="M17">
        <v>1</v>
      </c>
      <c r="N17">
        <v>1</v>
      </c>
      <c r="O17">
        <v>2838</v>
      </c>
      <c r="P17">
        <v>7391</v>
      </c>
      <c r="Q17" t="s">
        <v>22</v>
      </c>
      <c r="R17">
        <v>0.97</v>
      </c>
      <c r="S17">
        <v>0.94</v>
      </c>
    </row>
    <row r="18" spans="1:19" x14ac:dyDescent="0.3">
      <c r="A18" s="1">
        <v>45308</v>
      </c>
      <c r="B18" s="1" t="str">
        <f>TEXT(Table1[[#This Row],[Date]],"mmm")</f>
        <v>Jan</v>
      </c>
      <c r="C18" t="s">
        <v>18</v>
      </c>
      <c r="D18" t="s">
        <v>19</v>
      </c>
      <c r="E18" t="s">
        <v>20</v>
      </c>
      <c r="F18">
        <v>24</v>
      </c>
      <c r="G18">
        <v>22.94</v>
      </c>
      <c r="H18">
        <v>1.06</v>
      </c>
      <c r="I18">
        <v>1</v>
      </c>
      <c r="J18">
        <v>1.06</v>
      </c>
      <c r="K18">
        <v>4</v>
      </c>
      <c r="L18">
        <v>1.06</v>
      </c>
      <c r="M18">
        <v>0</v>
      </c>
      <c r="N18">
        <v>0</v>
      </c>
      <c r="O18">
        <v>2937</v>
      </c>
      <c r="P18">
        <v>6607</v>
      </c>
      <c r="Q18" t="s">
        <v>21</v>
      </c>
      <c r="R18">
        <v>0.98</v>
      </c>
      <c r="S18">
        <v>0.93</v>
      </c>
    </row>
    <row r="19" spans="1:19" x14ac:dyDescent="0.3">
      <c r="A19" s="1">
        <v>45309</v>
      </c>
      <c r="B19" s="1" t="str">
        <f>TEXT(Table1[[#This Row],[Date]],"mmm")</f>
        <v>Jan</v>
      </c>
      <c r="C19" t="s">
        <v>18</v>
      </c>
      <c r="D19" t="s">
        <v>19</v>
      </c>
      <c r="E19" t="s">
        <v>20</v>
      </c>
      <c r="F19">
        <v>24</v>
      </c>
      <c r="G19">
        <v>21.34</v>
      </c>
      <c r="H19">
        <v>2.66</v>
      </c>
      <c r="I19">
        <v>0</v>
      </c>
      <c r="J19">
        <v>2.66</v>
      </c>
      <c r="K19">
        <v>4</v>
      </c>
      <c r="L19">
        <v>2.66</v>
      </c>
      <c r="M19">
        <v>0</v>
      </c>
      <c r="N19">
        <v>0</v>
      </c>
      <c r="O19">
        <v>3226</v>
      </c>
      <c r="P19">
        <v>7810</v>
      </c>
      <c r="Q19" t="s">
        <v>21</v>
      </c>
      <c r="R19">
        <v>0.97</v>
      </c>
      <c r="S19">
        <v>0.95</v>
      </c>
    </row>
    <row r="20" spans="1:19" x14ac:dyDescent="0.3">
      <c r="A20" s="1">
        <v>45310</v>
      </c>
      <c r="B20" s="1" t="str">
        <f>TEXT(Table1[[#This Row],[Date]],"mmm")</f>
        <v>Jan</v>
      </c>
      <c r="C20" t="s">
        <v>18</v>
      </c>
      <c r="D20" t="s">
        <v>19</v>
      </c>
      <c r="E20" t="s">
        <v>20</v>
      </c>
      <c r="F20">
        <v>24</v>
      </c>
      <c r="G20">
        <v>22.52</v>
      </c>
      <c r="H20">
        <v>1.48</v>
      </c>
      <c r="I20">
        <v>1</v>
      </c>
      <c r="J20">
        <v>1.48</v>
      </c>
      <c r="K20">
        <v>5</v>
      </c>
      <c r="L20">
        <v>1.48</v>
      </c>
      <c r="M20">
        <v>1</v>
      </c>
      <c r="N20">
        <v>1</v>
      </c>
      <c r="O20">
        <v>2926</v>
      </c>
      <c r="P20">
        <v>5731</v>
      </c>
      <c r="Q20" t="s">
        <v>21</v>
      </c>
      <c r="R20">
        <v>0.98</v>
      </c>
      <c r="S20">
        <v>0.93</v>
      </c>
    </row>
    <row r="21" spans="1:19" x14ac:dyDescent="0.3">
      <c r="A21" s="1">
        <v>45311</v>
      </c>
      <c r="B21" s="1" t="str">
        <f>TEXT(Table1[[#This Row],[Date]],"mmm")</f>
        <v>Jan</v>
      </c>
      <c r="C21" t="s">
        <v>18</v>
      </c>
      <c r="D21" t="s">
        <v>19</v>
      </c>
      <c r="E21" t="s">
        <v>20</v>
      </c>
      <c r="F21">
        <v>24</v>
      </c>
      <c r="G21">
        <v>22.01</v>
      </c>
      <c r="H21">
        <v>1.99</v>
      </c>
      <c r="I21">
        <v>2</v>
      </c>
      <c r="J21">
        <v>1.99</v>
      </c>
      <c r="K21">
        <v>4</v>
      </c>
      <c r="L21">
        <v>1.99</v>
      </c>
      <c r="M21">
        <v>1</v>
      </c>
      <c r="N21">
        <v>1</v>
      </c>
      <c r="O21">
        <v>3162</v>
      </c>
      <c r="P21">
        <v>6960</v>
      </c>
      <c r="Q21" t="s">
        <v>22</v>
      </c>
      <c r="R21">
        <v>0.98</v>
      </c>
      <c r="S21">
        <v>0.94</v>
      </c>
    </row>
    <row r="22" spans="1:19" x14ac:dyDescent="0.3">
      <c r="A22" s="1">
        <v>45312</v>
      </c>
      <c r="B22" s="1" t="str">
        <f>TEXT(Table1[[#This Row],[Date]],"mmm")</f>
        <v>Jan</v>
      </c>
      <c r="C22" t="s">
        <v>18</v>
      </c>
      <c r="D22" t="s">
        <v>19</v>
      </c>
      <c r="E22" t="s">
        <v>20</v>
      </c>
      <c r="F22">
        <v>24</v>
      </c>
      <c r="G22">
        <v>22.44</v>
      </c>
      <c r="H22">
        <v>1.56</v>
      </c>
      <c r="I22">
        <v>2</v>
      </c>
      <c r="J22">
        <v>1.56</v>
      </c>
      <c r="K22">
        <v>4</v>
      </c>
      <c r="L22">
        <v>1.56</v>
      </c>
      <c r="M22">
        <v>1</v>
      </c>
      <c r="N22">
        <v>1</v>
      </c>
      <c r="O22">
        <v>2860</v>
      </c>
      <c r="P22">
        <v>7944</v>
      </c>
      <c r="Q22" t="s">
        <v>21</v>
      </c>
      <c r="R22">
        <v>0.99</v>
      </c>
      <c r="S22">
        <v>0.92</v>
      </c>
    </row>
    <row r="23" spans="1:19" x14ac:dyDescent="0.3">
      <c r="A23" s="1">
        <v>45313</v>
      </c>
      <c r="B23" s="1" t="str">
        <f>TEXT(Table1[[#This Row],[Date]],"mmm")</f>
        <v>Jan</v>
      </c>
      <c r="C23" t="s">
        <v>18</v>
      </c>
      <c r="D23" t="s">
        <v>19</v>
      </c>
      <c r="E23" t="s">
        <v>20</v>
      </c>
      <c r="F23">
        <v>24</v>
      </c>
      <c r="G23">
        <v>21.08</v>
      </c>
      <c r="H23">
        <v>2.92</v>
      </c>
      <c r="I23">
        <v>1</v>
      </c>
      <c r="J23">
        <v>2.92</v>
      </c>
      <c r="K23">
        <v>4</v>
      </c>
      <c r="L23">
        <v>2.92</v>
      </c>
      <c r="M23">
        <v>0</v>
      </c>
      <c r="N23">
        <v>0</v>
      </c>
      <c r="O23">
        <v>3101</v>
      </c>
      <c r="P23">
        <v>6819</v>
      </c>
      <c r="Q23" t="s">
        <v>21</v>
      </c>
      <c r="R23">
        <v>0.99</v>
      </c>
      <c r="S23">
        <v>0.93</v>
      </c>
    </row>
    <row r="24" spans="1:19" x14ac:dyDescent="0.3">
      <c r="A24" s="1">
        <v>45314</v>
      </c>
      <c r="B24" s="1" t="str">
        <f>TEXT(Table1[[#This Row],[Date]],"mmm")</f>
        <v>Jan</v>
      </c>
      <c r="C24" t="s">
        <v>18</v>
      </c>
      <c r="D24" t="s">
        <v>19</v>
      </c>
      <c r="E24" t="s">
        <v>20</v>
      </c>
      <c r="F24">
        <v>24</v>
      </c>
      <c r="G24">
        <v>22.89</v>
      </c>
      <c r="H24">
        <v>1.1100000000000001</v>
      </c>
      <c r="I24">
        <v>1</v>
      </c>
      <c r="J24">
        <v>1.1100000000000001</v>
      </c>
      <c r="K24">
        <v>5</v>
      </c>
      <c r="L24">
        <v>1.1100000000000001</v>
      </c>
      <c r="M24">
        <v>0</v>
      </c>
      <c r="N24">
        <v>0</v>
      </c>
      <c r="O24">
        <v>3398</v>
      </c>
      <c r="P24">
        <v>5127</v>
      </c>
      <c r="Q24" t="s">
        <v>21</v>
      </c>
      <c r="R24">
        <v>0.98</v>
      </c>
      <c r="S24">
        <v>0.93</v>
      </c>
    </row>
    <row r="25" spans="1:19" x14ac:dyDescent="0.3">
      <c r="A25" s="1">
        <v>45315</v>
      </c>
      <c r="B25" s="1" t="str">
        <f>TEXT(Table1[[#This Row],[Date]],"mmm")</f>
        <v>Jan</v>
      </c>
      <c r="C25" t="s">
        <v>18</v>
      </c>
      <c r="D25" t="s">
        <v>19</v>
      </c>
      <c r="E25" t="s">
        <v>20</v>
      </c>
      <c r="F25">
        <v>24</v>
      </c>
      <c r="G25">
        <v>22.34</v>
      </c>
      <c r="H25">
        <v>1.66</v>
      </c>
      <c r="I25">
        <v>1</v>
      </c>
      <c r="J25">
        <v>1.66</v>
      </c>
      <c r="K25">
        <v>3</v>
      </c>
      <c r="L25">
        <v>1.66</v>
      </c>
      <c r="M25">
        <v>0</v>
      </c>
      <c r="N25">
        <v>0</v>
      </c>
      <c r="O25">
        <v>2947</v>
      </c>
      <c r="P25">
        <v>7802</v>
      </c>
      <c r="Q25" t="s">
        <v>21</v>
      </c>
      <c r="R25">
        <v>0.96</v>
      </c>
      <c r="S25">
        <v>0.92</v>
      </c>
    </row>
    <row r="26" spans="1:19" x14ac:dyDescent="0.3">
      <c r="A26" s="1">
        <v>45316</v>
      </c>
      <c r="B26" s="1" t="str">
        <f>TEXT(Table1[[#This Row],[Date]],"mmm")</f>
        <v>Jan</v>
      </c>
      <c r="C26" t="s">
        <v>18</v>
      </c>
      <c r="D26" t="s">
        <v>19</v>
      </c>
      <c r="E26" t="s">
        <v>20</v>
      </c>
      <c r="F26">
        <v>24</v>
      </c>
      <c r="G26">
        <v>22.13</v>
      </c>
      <c r="H26">
        <v>1.87</v>
      </c>
      <c r="I26">
        <v>2</v>
      </c>
      <c r="J26">
        <v>1.87</v>
      </c>
      <c r="K26">
        <v>3</v>
      </c>
      <c r="L26">
        <v>1.87</v>
      </c>
      <c r="M26">
        <v>0</v>
      </c>
      <c r="N26">
        <v>0</v>
      </c>
      <c r="O26">
        <v>3019</v>
      </c>
      <c r="P26">
        <v>5585</v>
      </c>
      <c r="Q26" t="s">
        <v>21</v>
      </c>
      <c r="R26">
        <v>0.99</v>
      </c>
      <c r="S26">
        <v>0.94</v>
      </c>
    </row>
    <row r="27" spans="1:19" x14ac:dyDescent="0.3">
      <c r="A27" s="1">
        <v>45317</v>
      </c>
      <c r="B27" s="1" t="str">
        <f>TEXT(Table1[[#This Row],[Date]],"mmm")</f>
        <v>Jan</v>
      </c>
      <c r="C27" t="s">
        <v>18</v>
      </c>
      <c r="D27" t="s">
        <v>19</v>
      </c>
      <c r="E27" t="s">
        <v>20</v>
      </c>
      <c r="F27">
        <v>24</v>
      </c>
      <c r="G27">
        <v>22.96</v>
      </c>
      <c r="H27">
        <v>1.04</v>
      </c>
      <c r="I27">
        <v>0</v>
      </c>
      <c r="J27">
        <v>1.04</v>
      </c>
      <c r="K27">
        <v>5</v>
      </c>
      <c r="L27">
        <v>1.04</v>
      </c>
      <c r="M27">
        <v>1</v>
      </c>
      <c r="N27">
        <v>1</v>
      </c>
      <c r="O27">
        <v>3314</v>
      </c>
      <c r="P27">
        <v>7000</v>
      </c>
      <c r="Q27" t="s">
        <v>21</v>
      </c>
      <c r="R27">
        <v>0.99</v>
      </c>
      <c r="S27">
        <v>0.96</v>
      </c>
    </row>
    <row r="28" spans="1:19" x14ac:dyDescent="0.3">
      <c r="A28" s="1">
        <v>45318</v>
      </c>
      <c r="B28" s="1" t="str">
        <f>TEXT(Table1[[#This Row],[Date]],"mmm")</f>
        <v>Jan</v>
      </c>
      <c r="C28" t="s">
        <v>18</v>
      </c>
      <c r="D28" t="s">
        <v>19</v>
      </c>
      <c r="E28" t="s">
        <v>20</v>
      </c>
      <c r="F28">
        <v>24</v>
      </c>
      <c r="G28">
        <v>21.07</v>
      </c>
      <c r="H28">
        <v>2.93</v>
      </c>
      <c r="I28">
        <v>1</v>
      </c>
      <c r="J28">
        <v>2.93</v>
      </c>
      <c r="K28">
        <v>5</v>
      </c>
      <c r="L28">
        <v>2.93</v>
      </c>
      <c r="M28">
        <v>1</v>
      </c>
      <c r="N28">
        <v>1</v>
      </c>
      <c r="O28">
        <v>3278</v>
      </c>
      <c r="P28">
        <v>6333</v>
      </c>
      <c r="Q28" t="s">
        <v>21</v>
      </c>
      <c r="R28">
        <v>0.98</v>
      </c>
      <c r="S28">
        <v>0.95</v>
      </c>
    </row>
    <row r="29" spans="1:19" x14ac:dyDescent="0.3">
      <c r="A29" s="1">
        <v>45319</v>
      </c>
      <c r="B29" s="1" t="str">
        <f>TEXT(Table1[[#This Row],[Date]],"mmm")</f>
        <v>Jan</v>
      </c>
      <c r="C29" t="s">
        <v>18</v>
      </c>
      <c r="D29" t="s">
        <v>19</v>
      </c>
      <c r="E29" t="s">
        <v>20</v>
      </c>
      <c r="F29">
        <v>24</v>
      </c>
      <c r="G29">
        <v>23.35</v>
      </c>
      <c r="H29">
        <v>0.65</v>
      </c>
      <c r="I29">
        <v>0</v>
      </c>
      <c r="J29">
        <v>0.65</v>
      </c>
      <c r="K29">
        <v>5</v>
      </c>
      <c r="L29">
        <v>0.65</v>
      </c>
      <c r="M29">
        <v>1</v>
      </c>
      <c r="N29">
        <v>1</v>
      </c>
      <c r="O29">
        <v>3272</v>
      </c>
      <c r="P29">
        <v>6448</v>
      </c>
      <c r="Q29" t="s">
        <v>21</v>
      </c>
      <c r="R29">
        <v>0.96</v>
      </c>
      <c r="S29">
        <v>0.95</v>
      </c>
    </row>
    <row r="30" spans="1:19" x14ac:dyDescent="0.3">
      <c r="A30" s="1">
        <v>45320</v>
      </c>
      <c r="B30" s="1" t="str">
        <f>TEXT(Table1[[#This Row],[Date]],"mmm")</f>
        <v>Jan</v>
      </c>
      <c r="C30" t="s">
        <v>18</v>
      </c>
      <c r="D30" t="s">
        <v>19</v>
      </c>
      <c r="E30" t="s">
        <v>20</v>
      </c>
      <c r="F30">
        <v>24</v>
      </c>
      <c r="G30">
        <v>21.12</v>
      </c>
      <c r="H30">
        <v>2.88</v>
      </c>
      <c r="I30">
        <v>1</v>
      </c>
      <c r="J30">
        <v>2.88</v>
      </c>
      <c r="K30">
        <v>5</v>
      </c>
      <c r="L30">
        <v>2.88</v>
      </c>
      <c r="M30">
        <v>1</v>
      </c>
      <c r="N30">
        <v>1</v>
      </c>
      <c r="O30">
        <v>3128</v>
      </c>
      <c r="P30">
        <v>5744</v>
      </c>
      <c r="Q30" t="s">
        <v>21</v>
      </c>
      <c r="R30">
        <v>0.99</v>
      </c>
      <c r="S30">
        <v>0.94</v>
      </c>
    </row>
    <row r="31" spans="1:19" x14ac:dyDescent="0.3">
      <c r="A31" s="1">
        <v>45321</v>
      </c>
      <c r="B31" s="1" t="str">
        <f>TEXT(Table1[[#This Row],[Date]],"mmm")</f>
        <v>Jan</v>
      </c>
      <c r="C31" t="s">
        <v>18</v>
      </c>
      <c r="D31" t="s">
        <v>19</v>
      </c>
      <c r="E31" t="s">
        <v>20</v>
      </c>
      <c r="F31">
        <v>24</v>
      </c>
      <c r="G31">
        <v>21.34</v>
      </c>
      <c r="H31">
        <v>2.66</v>
      </c>
      <c r="I31">
        <v>2</v>
      </c>
      <c r="J31">
        <v>2.66</v>
      </c>
      <c r="K31">
        <v>3</v>
      </c>
      <c r="L31">
        <v>2.66</v>
      </c>
      <c r="M31">
        <v>0</v>
      </c>
      <c r="N31">
        <v>0</v>
      </c>
      <c r="O31">
        <v>3259</v>
      </c>
      <c r="P31">
        <v>5347</v>
      </c>
      <c r="Q31" t="s">
        <v>21</v>
      </c>
      <c r="R31">
        <v>0.99</v>
      </c>
      <c r="S31">
        <v>0.97</v>
      </c>
    </row>
    <row r="32" spans="1:19" x14ac:dyDescent="0.3">
      <c r="A32" s="1">
        <v>45322</v>
      </c>
      <c r="B32" s="1" t="str">
        <f>TEXT(Table1[[#This Row],[Date]],"mmm")</f>
        <v>Jan</v>
      </c>
      <c r="C32" t="s">
        <v>18</v>
      </c>
      <c r="D32" t="s">
        <v>19</v>
      </c>
      <c r="E32" t="s">
        <v>20</v>
      </c>
      <c r="F32">
        <v>24</v>
      </c>
      <c r="G32">
        <v>21.31</v>
      </c>
      <c r="H32">
        <v>2.69</v>
      </c>
      <c r="I32">
        <v>1</v>
      </c>
      <c r="J32">
        <v>2.69</v>
      </c>
      <c r="K32">
        <v>5</v>
      </c>
      <c r="L32">
        <v>2.69</v>
      </c>
      <c r="M32">
        <v>1</v>
      </c>
      <c r="N32">
        <v>1</v>
      </c>
      <c r="O32">
        <v>3005</v>
      </c>
      <c r="P32">
        <v>6149</v>
      </c>
      <c r="Q32" t="s">
        <v>21</v>
      </c>
      <c r="R32">
        <v>0.98</v>
      </c>
      <c r="S32">
        <v>0.96</v>
      </c>
    </row>
    <row r="33" spans="1:19" x14ac:dyDescent="0.3">
      <c r="A33" s="1">
        <v>45323</v>
      </c>
      <c r="B33" s="1" t="str">
        <f>TEXT(Table1[[#This Row],[Date]],"mmm")</f>
        <v>Feb</v>
      </c>
      <c r="C33" t="s">
        <v>18</v>
      </c>
      <c r="D33" t="s">
        <v>19</v>
      </c>
      <c r="E33" t="s">
        <v>20</v>
      </c>
      <c r="F33">
        <v>24</v>
      </c>
      <c r="G33">
        <v>22.42</v>
      </c>
      <c r="H33">
        <v>1.58</v>
      </c>
      <c r="I33">
        <v>1</v>
      </c>
      <c r="J33">
        <v>1.58</v>
      </c>
      <c r="K33">
        <v>4</v>
      </c>
      <c r="L33">
        <v>1.58</v>
      </c>
      <c r="M33">
        <v>0</v>
      </c>
      <c r="N33">
        <v>0</v>
      </c>
      <c r="O33">
        <v>3369</v>
      </c>
      <c r="P33">
        <v>7635</v>
      </c>
      <c r="Q33" t="s">
        <v>21</v>
      </c>
      <c r="R33">
        <v>0.98</v>
      </c>
      <c r="S33">
        <v>0.93</v>
      </c>
    </row>
    <row r="34" spans="1:19" x14ac:dyDescent="0.3">
      <c r="A34" s="1">
        <v>45324</v>
      </c>
      <c r="B34" s="1" t="str">
        <f>TEXT(Table1[[#This Row],[Date]],"mmm")</f>
        <v>Feb</v>
      </c>
      <c r="C34" t="s">
        <v>18</v>
      </c>
      <c r="D34" t="s">
        <v>19</v>
      </c>
      <c r="E34" t="s">
        <v>20</v>
      </c>
      <c r="F34">
        <v>24</v>
      </c>
      <c r="G34">
        <v>21.15</v>
      </c>
      <c r="H34">
        <v>2.85</v>
      </c>
      <c r="I34">
        <v>1</v>
      </c>
      <c r="J34">
        <v>2.85</v>
      </c>
      <c r="K34">
        <v>3</v>
      </c>
      <c r="L34">
        <v>2.85</v>
      </c>
      <c r="M34">
        <v>0</v>
      </c>
      <c r="N34">
        <v>0</v>
      </c>
      <c r="O34">
        <v>3107</v>
      </c>
      <c r="P34">
        <v>6261</v>
      </c>
      <c r="Q34" t="s">
        <v>21</v>
      </c>
      <c r="R34">
        <v>0.98</v>
      </c>
      <c r="S34">
        <v>0.96</v>
      </c>
    </row>
    <row r="35" spans="1:19" x14ac:dyDescent="0.3">
      <c r="A35" s="1">
        <v>45325</v>
      </c>
      <c r="B35" s="1" t="str">
        <f>TEXT(Table1[[#This Row],[Date]],"mmm")</f>
        <v>Feb</v>
      </c>
      <c r="C35" t="s">
        <v>18</v>
      </c>
      <c r="D35" t="s">
        <v>19</v>
      </c>
      <c r="E35" t="s">
        <v>20</v>
      </c>
      <c r="F35">
        <v>24</v>
      </c>
      <c r="G35">
        <v>22.17</v>
      </c>
      <c r="H35">
        <v>1.83</v>
      </c>
      <c r="I35">
        <v>0</v>
      </c>
      <c r="J35">
        <v>1.83</v>
      </c>
      <c r="K35">
        <v>4</v>
      </c>
      <c r="L35">
        <v>1.83</v>
      </c>
      <c r="M35">
        <v>1</v>
      </c>
      <c r="N35">
        <v>1</v>
      </c>
      <c r="O35">
        <v>3066</v>
      </c>
      <c r="P35">
        <v>6632</v>
      </c>
      <c r="Q35" t="s">
        <v>21</v>
      </c>
      <c r="R35">
        <v>0.97</v>
      </c>
      <c r="S35">
        <v>0.96</v>
      </c>
    </row>
    <row r="36" spans="1:19" x14ac:dyDescent="0.3">
      <c r="A36" s="1">
        <v>45326</v>
      </c>
      <c r="B36" s="1" t="str">
        <f>TEXT(Table1[[#This Row],[Date]],"mmm")</f>
        <v>Feb</v>
      </c>
      <c r="C36" t="s">
        <v>18</v>
      </c>
      <c r="D36" t="s">
        <v>19</v>
      </c>
      <c r="E36" t="s">
        <v>20</v>
      </c>
      <c r="F36">
        <v>24</v>
      </c>
      <c r="G36">
        <v>22.52</v>
      </c>
      <c r="H36">
        <v>1.48</v>
      </c>
      <c r="I36">
        <v>1</v>
      </c>
      <c r="J36">
        <v>1.48</v>
      </c>
      <c r="K36">
        <v>5</v>
      </c>
      <c r="L36">
        <v>1.48</v>
      </c>
      <c r="M36">
        <v>0</v>
      </c>
      <c r="N36">
        <v>0</v>
      </c>
      <c r="O36">
        <v>3335</v>
      </c>
      <c r="P36">
        <v>5978</v>
      </c>
      <c r="Q36" t="s">
        <v>21</v>
      </c>
      <c r="R36">
        <v>0.97</v>
      </c>
      <c r="S36">
        <v>0.94</v>
      </c>
    </row>
    <row r="37" spans="1:19" x14ac:dyDescent="0.3">
      <c r="A37" s="1">
        <v>45327</v>
      </c>
      <c r="B37" s="1" t="str">
        <f>TEXT(Table1[[#This Row],[Date]],"mmm")</f>
        <v>Feb</v>
      </c>
      <c r="C37" t="s">
        <v>18</v>
      </c>
      <c r="D37" t="s">
        <v>19</v>
      </c>
      <c r="E37" t="s">
        <v>20</v>
      </c>
      <c r="F37">
        <v>24</v>
      </c>
      <c r="G37">
        <v>23.19</v>
      </c>
      <c r="H37">
        <v>0.81</v>
      </c>
      <c r="I37">
        <v>0</v>
      </c>
      <c r="J37">
        <v>0.81</v>
      </c>
      <c r="K37">
        <v>3</v>
      </c>
      <c r="L37">
        <v>0.81</v>
      </c>
      <c r="M37">
        <v>1</v>
      </c>
      <c r="N37">
        <v>1</v>
      </c>
      <c r="O37">
        <v>2863</v>
      </c>
      <c r="P37">
        <v>5698</v>
      </c>
      <c r="Q37" t="s">
        <v>21</v>
      </c>
      <c r="R37">
        <v>0.98</v>
      </c>
      <c r="S37">
        <v>0.94</v>
      </c>
    </row>
    <row r="38" spans="1:19" x14ac:dyDescent="0.3">
      <c r="A38" s="1">
        <v>45328</v>
      </c>
      <c r="B38" s="1" t="str">
        <f>TEXT(Table1[[#This Row],[Date]],"mmm")</f>
        <v>Feb</v>
      </c>
      <c r="C38" t="s">
        <v>18</v>
      </c>
      <c r="D38" t="s">
        <v>19</v>
      </c>
      <c r="E38" t="s">
        <v>20</v>
      </c>
      <c r="F38">
        <v>24</v>
      </c>
      <c r="G38">
        <v>21.67</v>
      </c>
      <c r="H38">
        <v>2.33</v>
      </c>
      <c r="I38">
        <v>1</v>
      </c>
      <c r="J38">
        <v>2.33</v>
      </c>
      <c r="K38">
        <v>3</v>
      </c>
      <c r="L38">
        <v>2.33</v>
      </c>
      <c r="M38">
        <v>1</v>
      </c>
      <c r="N38">
        <v>1</v>
      </c>
      <c r="O38">
        <v>2845</v>
      </c>
      <c r="P38">
        <v>7033</v>
      </c>
      <c r="Q38" t="s">
        <v>21</v>
      </c>
      <c r="R38">
        <v>0.97</v>
      </c>
      <c r="S38">
        <v>0.93</v>
      </c>
    </row>
    <row r="39" spans="1:19" x14ac:dyDescent="0.3">
      <c r="A39" s="1">
        <v>45329</v>
      </c>
      <c r="B39" s="1" t="str">
        <f>TEXT(Table1[[#This Row],[Date]],"mmm")</f>
        <v>Feb</v>
      </c>
      <c r="C39" t="s">
        <v>18</v>
      </c>
      <c r="D39" t="s">
        <v>19</v>
      </c>
      <c r="E39" t="s">
        <v>20</v>
      </c>
      <c r="F39">
        <v>24</v>
      </c>
      <c r="G39">
        <v>23.38</v>
      </c>
      <c r="H39">
        <v>0.62</v>
      </c>
      <c r="I39">
        <v>0</v>
      </c>
      <c r="J39">
        <v>0.62</v>
      </c>
      <c r="K39">
        <v>5</v>
      </c>
      <c r="L39">
        <v>0.62</v>
      </c>
      <c r="M39">
        <v>0</v>
      </c>
      <c r="N39">
        <v>0</v>
      </c>
      <c r="O39">
        <v>2834</v>
      </c>
      <c r="P39">
        <v>5942</v>
      </c>
      <c r="Q39" t="s">
        <v>21</v>
      </c>
      <c r="R39">
        <v>0.97</v>
      </c>
      <c r="S39">
        <v>0.92</v>
      </c>
    </row>
    <row r="40" spans="1:19" x14ac:dyDescent="0.3">
      <c r="A40" s="1">
        <v>45330</v>
      </c>
      <c r="B40" s="1" t="str">
        <f>TEXT(Table1[[#This Row],[Date]],"mmm")</f>
        <v>Feb</v>
      </c>
      <c r="C40" t="s">
        <v>18</v>
      </c>
      <c r="D40" t="s">
        <v>19</v>
      </c>
      <c r="E40" t="s">
        <v>20</v>
      </c>
      <c r="F40">
        <v>24</v>
      </c>
      <c r="G40">
        <v>21.34</v>
      </c>
      <c r="H40">
        <v>2.66</v>
      </c>
      <c r="I40">
        <v>0</v>
      </c>
      <c r="J40">
        <v>2.66</v>
      </c>
      <c r="K40">
        <v>4</v>
      </c>
      <c r="L40">
        <v>2.66</v>
      </c>
      <c r="M40">
        <v>1</v>
      </c>
      <c r="N40">
        <v>1</v>
      </c>
      <c r="O40">
        <v>2913</v>
      </c>
      <c r="P40">
        <v>6597</v>
      </c>
      <c r="Q40" t="s">
        <v>21</v>
      </c>
      <c r="R40">
        <v>0.97</v>
      </c>
      <c r="S40">
        <v>0.96</v>
      </c>
    </row>
    <row r="41" spans="1:19" x14ac:dyDescent="0.3">
      <c r="A41" s="1">
        <v>45331</v>
      </c>
      <c r="B41" s="1" t="str">
        <f>TEXT(Table1[[#This Row],[Date]],"mmm")</f>
        <v>Feb</v>
      </c>
      <c r="C41" t="s">
        <v>18</v>
      </c>
      <c r="D41" t="s">
        <v>19</v>
      </c>
      <c r="E41" t="s">
        <v>20</v>
      </c>
      <c r="F41">
        <v>24</v>
      </c>
      <c r="G41">
        <v>21.19</v>
      </c>
      <c r="H41">
        <v>2.81</v>
      </c>
      <c r="I41">
        <v>0</v>
      </c>
      <c r="J41">
        <v>2.81</v>
      </c>
      <c r="K41">
        <v>5</v>
      </c>
      <c r="L41">
        <v>2.81</v>
      </c>
      <c r="M41">
        <v>1</v>
      </c>
      <c r="N41">
        <v>1</v>
      </c>
      <c r="O41">
        <v>3101</v>
      </c>
      <c r="P41">
        <v>5899</v>
      </c>
      <c r="Q41" t="s">
        <v>21</v>
      </c>
      <c r="R41">
        <v>0.98</v>
      </c>
      <c r="S41">
        <v>0.96</v>
      </c>
    </row>
    <row r="42" spans="1:19" x14ac:dyDescent="0.3">
      <c r="A42" s="1">
        <v>45332</v>
      </c>
      <c r="B42" s="1" t="str">
        <f>TEXT(Table1[[#This Row],[Date]],"mmm")</f>
        <v>Feb</v>
      </c>
      <c r="C42" t="s">
        <v>18</v>
      </c>
      <c r="D42" t="s">
        <v>19</v>
      </c>
      <c r="E42" t="s">
        <v>20</v>
      </c>
      <c r="F42">
        <v>24</v>
      </c>
      <c r="G42">
        <v>23.01</v>
      </c>
      <c r="H42">
        <v>0.99</v>
      </c>
      <c r="I42">
        <v>0</v>
      </c>
      <c r="J42">
        <v>0.99</v>
      </c>
      <c r="K42">
        <v>5</v>
      </c>
      <c r="L42">
        <v>0.99</v>
      </c>
      <c r="M42">
        <v>0</v>
      </c>
      <c r="N42">
        <v>0</v>
      </c>
      <c r="O42">
        <v>2806</v>
      </c>
      <c r="P42">
        <v>7034</v>
      </c>
      <c r="Q42" t="s">
        <v>21</v>
      </c>
      <c r="R42">
        <v>0.99</v>
      </c>
      <c r="S42">
        <v>0.94</v>
      </c>
    </row>
    <row r="43" spans="1:19" x14ac:dyDescent="0.3">
      <c r="A43" s="1">
        <v>45333</v>
      </c>
      <c r="B43" s="1" t="str">
        <f>TEXT(Table1[[#This Row],[Date]],"mmm")</f>
        <v>Feb</v>
      </c>
      <c r="C43" t="s">
        <v>18</v>
      </c>
      <c r="D43" t="s">
        <v>19</v>
      </c>
      <c r="E43" t="s">
        <v>20</v>
      </c>
      <c r="F43">
        <v>24</v>
      </c>
      <c r="G43">
        <v>22.58</v>
      </c>
      <c r="H43">
        <v>1.42</v>
      </c>
      <c r="I43">
        <v>0</v>
      </c>
      <c r="J43">
        <v>1.42</v>
      </c>
      <c r="K43">
        <v>4</v>
      </c>
      <c r="L43">
        <v>1.42</v>
      </c>
      <c r="M43">
        <v>0</v>
      </c>
      <c r="N43">
        <v>0</v>
      </c>
      <c r="O43">
        <v>3074</v>
      </c>
      <c r="P43">
        <v>6528</v>
      </c>
      <c r="Q43" t="s">
        <v>21</v>
      </c>
      <c r="R43">
        <v>0.99</v>
      </c>
      <c r="S43">
        <v>0.95</v>
      </c>
    </row>
    <row r="44" spans="1:19" x14ac:dyDescent="0.3">
      <c r="A44" s="1">
        <v>45334</v>
      </c>
      <c r="B44" s="1" t="str">
        <f>TEXT(Table1[[#This Row],[Date]],"mmm")</f>
        <v>Feb</v>
      </c>
      <c r="C44" t="s">
        <v>18</v>
      </c>
      <c r="D44" t="s">
        <v>19</v>
      </c>
      <c r="E44" t="s">
        <v>20</v>
      </c>
      <c r="F44">
        <v>24</v>
      </c>
      <c r="G44">
        <v>23.23</v>
      </c>
      <c r="H44">
        <v>0.77</v>
      </c>
      <c r="I44">
        <v>2</v>
      </c>
      <c r="J44">
        <v>0.77</v>
      </c>
      <c r="K44">
        <v>4</v>
      </c>
      <c r="L44">
        <v>0.77</v>
      </c>
      <c r="M44">
        <v>0</v>
      </c>
      <c r="N44">
        <v>0</v>
      </c>
      <c r="O44">
        <v>3386</v>
      </c>
      <c r="P44">
        <v>5335</v>
      </c>
      <c r="Q44" t="s">
        <v>22</v>
      </c>
      <c r="R44">
        <v>0.98</v>
      </c>
      <c r="S44">
        <v>0.94</v>
      </c>
    </row>
    <row r="45" spans="1:19" x14ac:dyDescent="0.3">
      <c r="A45" s="1">
        <v>45335</v>
      </c>
      <c r="B45" s="1" t="str">
        <f>TEXT(Table1[[#This Row],[Date]],"mmm")</f>
        <v>Feb</v>
      </c>
      <c r="C45" t="s">
        <v>18</v>
      </c>
      <c r="D45" t="s">
        <v>19</v>
      </c>
      <c r="E45" t="s">
        <v>20</v>
      </c>
      <c r="F45">
        <v>24</v>
      </c>
      <c r="G45">
        <v>21.94</v>
      </c>
      <c r="H45">
        <v>2.06</v>
      </c>
      <c r="I45">
        <v>2</v>
      </c>
      <c r="J45">
        <v>2.06</v>
      </c>
      <c r="K45">
        <v>3</v>
      </c>
      <c r="L45">
        <v>2.06</v>
      </c>
      <c r="M45">
        <v>1</v>
      </c>
      <c r="N45">
        <v>1</v>
      </c>
      <c r="O45">
        <v>3041</v>
      </c>
      <c r="P45">
        <v>5997</v>
      </c>
      <c r="Q45" t="s">
        <v>22</v>
      </c>
      <c r="R45">
        <v>0.97</v>
      </c>
      <c r="S45">
        <v>0.95</v>
      </c>
    </row>
    <row r="46" spans="1:19" x14ac:dyDescent="0.3">
      <c r="A46" s="1">
        <v>45336</v>
      </c>
      <c r="B46" s="1" t="str">
        <f>TEXT(Table1[[#This Row],[Date]],"mmm")</f>
        <v>Feb</v>
      </c>
      <c r="C46" t="s">
        <v>18</v>
      </c>
      <c r="D46" t="s">
        <v>19</v>
      </c>
      <c r="E46" t="s">
        <v>20</v>
      </c>
      <c r="F46">
        <v>24</v>
      </c>
      <c r="G46">
        <v>22.23</v>
      </c>
      <c r="H46">
        <v>1.77</v>
      </c>
      <c r="I46">
        <v>1</v>
      </c>
      <c r="J46">
        <v>1.77</v>
      </c>
      <c r="K46">
        <v>5</v>
      </c>
      <c r="L46">
        <v>1.77</v>
      </c>
      <c r="M46">
        <v>1</v>
      </c>
      <c r="N46">
        <v>1</v>
      </c>
      <c r="O46">
        <v>3042</v>
      </c>
      <c r="P46">
        <v>7644</v>
      </c>
      <c r="Q46" t="s">
        <v>21</v>
      </c>
      <c r="R46">
        <v>0.96</v>
      </c>
      <c r="S46">
        <v>0.94</v>
      </c>
    </row>
    <row r="47" spans="1:19" x14ac:dyDescent="0.3">
      <c r="A47" s="1">
        <v>45337</v>
      </c>
      <c r="B47" s="1" t="str">
        <f>TEXT(Table1[[#This Row],[Date]],"mmm")</f>
        <v>Feb</v>
      </c>
      <c r="C47" t="s">
        <v>18</v>
      </c>
      <c r="D47" t="s">
        <v>19</v>
      </c>
      <c r="E47" t="s">
        <v>20</v>
      </c>
      <c r="F47">
        <v>24</v>
      </c>
      <c r="G47">
        <v>22.63</v>
      </c>
      <c r="H47">
        <v>1.37</v>
      </c>
      <c r="I47">
        <v>2</v>
      </c>
      <c r="J47">
        <v>1.37</v>
      </c>
      <c r="K47">
        <v>5</v>
      </c>
      <c r="L47">
        <v>1.37</v>
      </c>
      <c r="M47">
        <v>1</v>
      </c>
      <c r="N47">
        <v>1</v>
      </c>
      <c r="O47">
        <v>3293</v>
      </c>
      <c r="P47">
        <v>5987</v>
      </c>
      <c r="Q47" t="s">
        <v>21</v>
      </c>
      <c r="R47">
        <v>0.98</v>
      </c>
      <c r="S47">
        <v>0.94</v>
      </c>
    </row>
    <row r="48" spans="1:19" x14ac:dyDescent="0.3">
      <c r="A48" s="1">
        <v>45338</v>
      </c>
      <c r="B48" s="1" t="str">
        <f>TEXT(Table1[[#This Row],[Date]],"mmm")</f>
        <v>Feb</v>
      </c>
      <c r="C48" t="s">
        <v>18</v>
      </c>
      <c r="D48" t="s">
        <v>19</v>
      </c>
      <c r="E48" t="s">
        <v>20</v>
      </c>
      <c r="F48">
        <v>24</v>
      </c>
      <c r="G48">
        <v>22.69</v>
      </c>
      <c r="H48">
        <v>1.31</v>
      </c>
      <c r="I48">
        <v>0</v>
      </c>
      <c r="J48">
        <v>1.31</v>
      </c>
      <c r="K48">
        <v>3</v>
      </c>
      <c r="L48">
        <v>1.31</v>
      </c>
      <c r="M48">
        <v>1</v>
      </c>
      <c r="N48">
        <v>1</v>
      </c>
      <c r="O48">
        <v>3189</v>
      </c>
      <c r="P48">
        <v>6162</v>
      </c>
      <c r="Q48" t="s">
        <v>21</v>
      </c>
      <c r="R48">
        <v>0.97</v>
      </c>
      <c r="S48">
        <v>0.94</v>
      </c>
    </row>
    <row r="49" spans="1:19" x14ac:dyDescent="0.3">
      <c r="A49" s="1">
        <v>45339</v>
      </c>
      <c r="B49" s="1" t="str">
        <f>TEXT(Table1[[#This Row],[Date]],"mmm")</f>
        <v>Feb</v>
      </c>
      <c r="C49" t="s">
        <v>18</v>
      </c>
      <c r="D49" t="s">
        <v>19</v>
      </c>
      <c r="E49" t="s">
        <v>20</v>
      </c>
      <c r="F49">
        <v>24</v>
      </c>
      <c r="G49">
        <v>21.68</v>
      </c>
      <c r="H49">
        <v>2.3199999999999998</v>
      </c>
      <c r="I49">
        <v>2</v>
      </c>
      <c r="J49">
        <v>2.3199999999999998</v>
      </c>
      <c r="K49">
        <v>5</v>
      </c>
      <c r="L49">
        <v>2.3199999999999998</v>
      </c>
      <c r="M49">
        <v>1</v>
      </c>
      <c r="N49">
        <v>1</v>
      </c>
      <c r="O49">
        <v>3263</v>
      </c>
      <c r="P49">
        <v>6822</v>
      </c>
      <c r="Q49" t="s">
        <v>21</v>
      </c>
      <c r="R49">
        <v>0.96</v>
      </c>
      <c r="S49">
        <v>0.94</v>
      </c>
    </row>
    <row r="50" spans="1:19" x14ac:dyDescent="0.3">
      <c r="A50" s="1">
        <v>45340</v>
      </c>
      <c r="B50" s="1" t="str">
        <f>TEXT(Table1[[#This Row],[Date]],"mmm")</f>
        <v>Feb</v>
      </c>
      <c r="C50" t="s">
        <v>18</v>
      </c>
      <c r="D50" t="s">
        <v>19</v>
      </c>
      <c r="E50" t="s">
        <v>20</v>
      </c>
      <c r="F50">
        <v>24</v>
      </c>
      <c r="G50">
        <v>22.19</v>
      </c>
      <c r="H50">
        <v>1.81</v>
      </c>
      <c r="I50">
        <v>2</v>
      </c>
      <c r="J50">
        <v>1.81</v>
      </c>
      <c r="K50">
        <v>5</v>
      </c>
      <c r="L50">
        <v>1.81</v>
      </c>
      <c r="M50">
        <v>0</v>
      </c>
      <c r="N50">
        <v>0</v>
      </c>
      <c r="O50">
        <v>3304</v>
      </c>
      <c r="P50">
        <v>7332</v>
      </c>
      <c r="Q50" t="s">
        <v>21</v>
      </c>
      <c r="R50">
        <v>0.99</v>
      </c>
      <c r="S50">
        <v>0.95</v>
      </c>
    </row>
    <row r="51" spans="1:19" x14ac:dyDescent="0.3">
      <c r="A51" s="1">
        <v>45341</v>
      </c>
      <c r="B51" s="1" t="str">
        <f>TEXT(Table1[[#This Row],[Date]],"mmm")</f>
        <v>Feb</v>
      </c>
      <c r="C51" t="s">
        <v>18</v>
      </c>
      <c r="D51" t="s">
        <v>19</v>
      </c>
      <c r="E51" t="s">
        <v>20</v>
      </c>
      <c r="F51">
        <v>24</v>
      </c>
      <c r="G51">
        <v>22.25</v>
      </c>
      <c r="H51">
        <v>1.75</v>
      </c>
      <c r="I51">
        <v>1</v>
      </c>
      <c r="J51">
        <v>1.75</v>
      </c>
      <c r="K51">
        <v>5</v>
      </c>
      <c r="L51">
        <v>1.75</v>
      </c>
      <c r="M51">
        <v>1</v>
      </c>
      <c r="N51">
        <v>1</v>
      </c>
      <c r="O51">
        <v>3101</v>
      </c>
      <c r="P51">
        <v>6172</v>
      </c>
      <c r="Q51" t="s">
        <v>21</v>
      </c>
      <c r="R51">
        <v>0.96</v>
      </c>
      <c r="S51">
        <v>0.96</v>
      </c>
    </row>
    <row r="52" spans="1:19" x14ac:dyDescent="0.3">
      <c r="A52" s="1">
        <v>45342</v>
      </c>
      <c r="B52" s="1" t="str">
        <f>TEXT(Table1[[#This Row],[Date]],"mmm")</f>
        <v>Feb</v>
      </c>
      <c r="C52" t="s">
        <v>18</v>
      </c>
      <c r="D52" t="s">
        <v>19</v>
      </c>
      <c r="E52" t="s">
        <v>20</v>
      </c>
      <c r="F52">
        <v>24</v>
      </c>
      <c r="G52">
        <v>22.6</v>
      </c>
      <c r="H52">
        <v>1.4</v>
      </c>
      <c r="I52">
        <v>2</v>
      </c>
      <c r="J52">
        <v>1.4</v>
      </c>
      <c r="K52">
        <v>3</v>
      </c>
      <c r="L52">
        <v>1.4</v>
      </c>
      <c r="M52">
        <v>1</v>
      </c>
      <c r="N52">
        <v>1</v>
      </c>
      <c r="O52">
        <v>3386</v>
      </c>
      <c r="P52">
        <v>7531</v>
      </c>
      <c r="Q52" t="s">
        <v>21</v>
      </c>
      <c r="R52">
        <v>0.97</v>
      </c>
      <c r="S52">
        <v>0.93</v>
      </c>
    </row>
    <row r="53" spans="1:19" x14ac:dyDescent="0.3">
      <c r="A53" s="1">
        <v>45343</v>
      </c>
      <c r="B53" s="1" t="str">
        <f>TEXT(Table1[[#This Row],[Date]],"mmm")</f>
        <v>Feb</v>
      </c>
      <c r="C53" t="s">
        <v>18</v>
      </c>
      <c r="D53" t="s">
        <v>19</v>
      </c>
      <c r="E53" t="s">
        <v>20</v>
      </c>
      <c r="F53">
        <v>24</v>
      </c>
      <c r="G53">
        <v>21.23</v>
      </c>
      <c r="H53">
        <v>2.77</v>
      </c>
      <c r="I53">
        <v>0</v>
      </c>
      <c r="J53">
        <v>2.77</v>
      </c>
      <c r="K53">
        <v>4</v>
      </c>
      <c r="L53">
        <v>2.77</v>
      </c>
      <c r="M53">
        <v>1</v>
      </c>
      <c r="N53">
        <v>1</v>
      </c>
      <c r="O53">
        <v>2855</v>
      </c>
      <c r="P53">
        <v>7018</v>
      </c>
      <c r="Q53" t="s">
        <v>21</v>
      </c>
      <c r="R53">
        <v>0.97</v>
      </c>
      <c r="S53">
        <v>0.96</v>
      </c>
    </row>
    <row r="54" spans="1:19" x14ac:dyDescent="0.3">
      <c r="A54" s="1">
        <v>45344</v>
      </c>
      <c r="B54" s="1" t="str">
        <f>TEXT(Table1[[#This Row],[Date]],"mmm")</f>
        <v>Feb</v>
      </c>
      <c r="C54" t="s">
        <v>18</v>
      </c>
      <c r="D54" t="s">
        <v>19</v>
      </c>
      <c r="E54" t="s">
        <v>20</v>
      </c>
      <c r="F54">
        <v>24</v>
      </c>
      <c r="G54">
        <v>23.62</v>
      </c>
      <c r="H54">
        <v>0.38</v>
      </c>
      <c r="I54">
        <v>0</v>
      </c>
      <c r="J54">
        <v>0.38</v>
      </c>
      <c r="K54">
        <v>3</v>
      </c>
      <c r="L54">
        <v>0.38</v>
      </c>
      <c r="M54">
        <v>0</v>
      </c>
      <c r="N54">
        <v>0</v>
      </c>
      <c r="O54">
        <v>3211</v>
      </c>
      <c r="P54">
        <v>5269</v>
      </c>
      <c r="Q54" t="s">
        <v>21</v>
      </c>
      <c r="R54">
        <v>0.99</v>
      </c>
      <c r="S54">
        <v>0.93</v>
      </c>
    </row>
    <row r="55" spans="1:19" x14ac:dyDescent="0.3">
      <c r="A55" s="1">
        <v>45345</v>
      </c>
      <c r="B55" s="1" t="str">
        <f>TEXT(Table1[[#This Row],[Date]],"mmm")</f>
        <v>Feb</v>
      </c>
      <c r="C55" t="s">
        <v>18</v>
      </c>
      <c r="D55" t="s">
        <v>19</v>
      </c>
      <c r="E55" t="s">
        <v>20</v>
      </c>
      <c r="F55">
        <v>24</v>
      </c>
      <c r="G55">
        <v>23.37</v>
      </c>
      <c r="H55">
        <v>0.63</v>
      </c>
      <c r="I55">
        <v>1</v>
      </c>
      <c r="J55">
        <v>0.63</v>
      </c>
      <c r="K55">
        <v>5</v>
      </c>
      <c r="L55">
        <v>0.63</v>
      </c>
      <c r="M55">
        <v>1</v>
      </c>
      <c r="N55">
        <v>1</v>
      </c>
      <c r="O55">
        <v>3370</v>
      </c>
      <c r="P55">
        <v>7100</v>
      </c>
      <c r="Q55" t="s">
        <v>21</v>
      </c>
      <c r="R55">
        <v>0.99</v>
      </c>
      <c r="S55">
        <v>0.92</v>
      </c>
    </row>
    <row r="56" spans="1:19" x14ac:dyDescent="0.3">
      <c r="A56" s="1">
        <v>45346</v>
      </c>
      <c r="B56" s="1" t="str">
        <f>TEXT(Table1[[#This Row],[Date]],"mmm")</f>
        <v>Feb</v>
      </c>
      <c r="C56" t="s">
        <v>18</v>
      </c>
      <c r="D56" t="s">
        <v>19</v>
      </c>
      <c r="E56" t="s">
        <v>20</v>
      </c>
      <c r="F56">
        <v>24</v>
      </c>
      <c r="G56">
        <v>22.07</v>
      </c>
      <c r="H56">
        <v>1.93</v>
      </c>
      <c r="I56">
        <v>0</v>
      </c>
      <c r="J56">
        <v>1.93</v>
      </c>
      <c r="K56">
        <v>4</v>
      </c>
      <c r="L56">
        <v>1.93</v>
      </c>
      <c r="M56">
        <v>1</v>
      </c>
      <c r="N56">
        <v>1</v>
      </c>
      <c r="O56">
        <v>2997</v>
      </c>
      <c r="P56">
        <v>6121</v>
      </c>
      <c r="Q56" t="s">
        <v>21</v>
      </c>
      <c r="R56">
        <v>0.97</v>
      </c>
      <c r="S56">
        <v>0.94</v>
      </c>
    </row>
    <row r="57" spans="1:19" x14ac:dyDescent="0.3">
      <c r="A57" s="1">
        <v>45347</v>
      </c>
      <c r="B57" s="1" t="str">
        <f>TEXT(Table1[[#This Row],[Date]],"mmm")</f>
        <v>Feb</v>
      </c>
      <c r="C57" t="s">
        <v>18</v>
      </c>
      <c r="D57" t="s">
        <v>19</v>
      </c>
      <c r="E57" t="s">
        <v>20</v>
      </c>
      <c r="F57">
        <v>24</v>
      </c>
      <c r="G57">
        <v>21.6</v>
      </c>
      <c r="H57">
        <v>2.4</v>
      </c>
      <c r="I57">
        <v>2</v>
      </c>
      <c r="J57">
        <v>2.4</v>
      </c>
      <c r="K57">
        <v>3</v>
      </c>
      <c r="L57">
        <v>2.4</v>
      </c>
      <c r="M57">
        <v>1</v>
      </c>
      <c r="N57">
        <v>1</v>
      </c>
      <c r="O57">
        <v>3073</v>
      </c>
      <c r="P57">
        <v>6035</v>
      </c>
      <c r="Q57" t="s">
        <v>22</v>
      </c>
      <c r="R57">
        <v>0.96</v>
      </c>
      <c r="S57">
        <v>0.92</v>
      </c>
    </row>
    <row r="58" spans="1:19" x14ac:dyDescent="0.3">
      <c r="A58" s="1">
        <v>45348</v>
      </c>
      <c r="B58" s="1" t="str">
        <f>TEXT(Table1[[#This Row],[Date]],"mmm")</f>
        <v>Feb</v>
      </c>
      <c r="C58" t="s">
        <v>18</v>
      </c>
      <c r="D58" t="s">
        <v>19</v>
      </c>
      <c r="E58" t="s">
        <v>20</v>
      </c>
      <c r="F58">
        <v>24</v>
      </c>
      <c r="G58">
        <v>22.42</v>
      </c>
      <c r="H58">
        <v>1.58</v>
      </c>
      <c r="I58">
        <v>2</v>
      </c>
      <c r="J58">
        <v>1.58</v>
      </c>
      <c r="K58">
        <v>5</v>
      </c>
      <c r="L58">
        <v>1.58</v>
      </c>
      <c r="M58">
        <v>0</v>
      </c>
      <c r="N58">
        <v>0</v>
      </c>
      <c r="O58">
        <v>3170</v>
      </c>
      <c r="P58">
        <v>7713</v>
      </c>
      <c r="Q58" t="s">
        <v>21</v>
      </c>
      <c r="R58">
        <v>0.98</v>
      </c>
      <c r="S58">
        <v>0.97</v>
      </c>
    </row>
    <row r="59" spans="1:19" x14ac:dyDescent="0.3">
      <c r="A59" s="1">
        <v>45349</v>
      </c>
      <c r="B59" s="1" t="str">
        <f>TEXT(Table1[[#This Row],[Date]],"mmm")</f>
        <v>Feb</v>
      </c>
      <c r="C59" t="s">
        <v>18</v>
      </c>
      <c r="D59" t="s">
        <v>19</v>
      </c>
      <c r="E59" t="s">
        <v>20</v>
      </c>
      <c r="F59">
        <v>24</v>
      </c>
      <c r="G59">
        <v>21.58</v>
      </c>
      <c r="H59">
        <v>2.42</v>
      </c>
      <c r="I59">
        <v>0</v>
      </c>
      <c r="J59">
        <v>2.42</v>
      </c>
      <c r="K59">
        <v>3</v>
      </c>
      <c r="L59">
        <v>2.42</v>
      </c>
      <c r="M59">
        <v>0</v>
      </c>
      <c r="N59">
        <v>0</v>
      </c>
      <c r="O59">
        <v>3138</v>
      </c>
      <c r="P59">
        <v>6793</v>
      </c>
      <c r="Q59" t="s">
        <v>21</v>
      </c>
      <c r="R59">
        <v>0.97</v>
      </c>
      <c r="S59">
        <v>0.94</v>
      </c>
    </row>
    <row r="60" spans="1:19" x14ac:dyDescent="0.3">
      <c r="A60" s="1">
        <v>45350</v>
      </c>
      <c r="B60" s="1" t="str">
        <f>TEXT(Table1[[#This Row],[Date]],"mmm")</f>
        <v>Feb</v>
      </c>
      <c r="C60" t="s">
        <v>18</v>
      </c>
      <c r="D60" t="s">
        <v>19</v>
      </c>
      <c r="E60" t="s">
        <v>20</v>
      </c>
      <c r="F60">
        <v>24</v>
      </c>
      <c r="G60">
        <v>23.52</v>
      </c>
      <c r="H60">
        <v>0.48</v>
      </c>
      <c r="I60">
        <v>1</v>
      </c>
      <c r="J60">
        <v>0.48</v>
      </c>
      <c r="K60">
        <v>5</v>
      </c>
      <c r="L60">
        <v>0.48</v>
      </c>
      <c r="M60">
        <v>1</v>
      </c>
      <c r="N60">
        <v>1</v>
      </c>
      <c r="O60">
        <v>3061</v>
      </c>
      <c r="P60">
        <v>6450</v>
      </c>
      <c r="Q60" t="s">
        <v>21</v>
      </c>
      <c r="R60">
        <v>0.98</v>
      </c>
      <c r="S60">
        <v>0.94</v>
      </c>
    </row>
    <row r="61" spans="1:19" x14ac:dyDescent="0.3">
      <c r="A61" s="1">
        <v>45351</v>
      </c>
      <c r="B61" s="1" t="str">
        <f>TEXT(Table1[[#This Row],[Date]],"mmm")</f>
        <v>Feb</v>
      </c>
      <c r="C61" t="s">
        <v>18</v>
      </c>
      <c r="D61" t="s">
        <v>19</v>
      </c>
      <c r="E61" t="s">
        <v>20</v>
      </c>
      <c r="F61">
        <v>24</v>
      </c>
      <c r="G61">
        <v>23.37</v>
      </c>
      <c r="H61">
        <v>0.63</v>
      </c>
      <c r="I61">
        <v>0</v>
      </c>
      <c r="J61">
        <v>0.63</v>
      </c>
      <c r="K61">
        <v>5</v>
      </c>
      <c r="L61">
        <v>0.63</v>
      </c>
      <c r="M61">
        <v>1</v>
      </c>
      <c r="N61">
        <v>1</v>
      </c>
      <c r="O61">
        <v>3329</v>
      </c>
      <c r="P61">
        <v>7177</v>
      </c>
      <c r="Q61" t="s">
        <v>21</v>
      </c>
      <c r="R61">
        <v>0.97</v>
      </c>
      <c r="S61">
        <v>0.93</v>
      </c>
    </row>
    <row r="62" spans="1:19" x14ac:dyDescent="0.3">
      <c r="A62" s="1">
        <v>45352</v>
      </c>
      <c r="B62" s="1" t="str">
        <f>TEXT(Table1[[#This Row],[Date]],"mmm")</f>
        <v>Mar</v>
      </c>
      <c r="C62" t="s">
        <v>18</v>
      </c>
      <c r="D62" t="s">
        <v>19</v>
      </c>
      <c r="E62" t="s">
        <v>20</v>
      </c>
      <c r="F62">
        <v>24</v>
      </c>
      <c r="G62">
        <v>21.15</v>
      </c>
      <c r="H62">
        <v>2.85</v>
      </c>
      <c r="I62">
        <v>2</v>
      </c>
      <c r="J62">
        <v>2.85</v>
      </c>
      <c r="K62">
        <v>5</v>
      </c>
      <c r="L62">
        <v>2.85</v>
      </c>
      <c r="M62">
        <v>1</v>
      </c>
      <c r="N62">
        <v>1</v>
      </c>
      <c r="O62">
        <v>3146</v>
      </c>
      <c r="P62">
        <v>5654</v>
      </c>
      <c r="Q62" t="s">
        <v>21</v>
      </c>
      <c r="R62">
        <v>0.96</v>
      </c>
      <c r="S62">
        <v>0.92</v>
      </c>
    </row>
    <row r="63" spans="1:19" x14ac:dyDescent="0.3">
      <c r="A63" s="1">
        <v>45353</v>
      </c>
      <c r="B63" s="1" t="str">
        <f>TEXT(Table1[[#This Row],[Date]],"mmm")</f>
        <v>Mar</v>
      </c>
      <c r="C63" t="s">
        <v>18</v>
      </c>
      <c r="D63" t="s">
        <v>19</v>
      </c>
      <c r="E63" t="s">
        <v>20</v>
      </c>
      <c r="F63">
        <v>24</v>
      </c>
      <c r="G63">
        <v>22.68</v>
      </c>
      <c r="H63">
        <v>1.32</v>
      </c>
      <c r="I63">
        <v>0</v>
      </c>
      <c r="J63">
        <v>1.32</v>
      </c>
      <c r="K63">
        <v>4</v>
      </c>
      <c r="L63">
        <v>1.32</v>
      </c>
      <c r="M63">
        <v>0</v>
      </c>
      <c r="N63">
        <v>0</v>
      </c>
      <c r="O63">
        <v>3170</v>
      </c>
      <c r="P63">
        <v>6130</v>
      </c>
      <c r="Q63" t="s">
        <v>21</v>
      </c>
      <c r="R63">
        <v>0.97</v>
      </c>
      <c r="S63">
        <v>0.96</v>
      </c>
    </row>
    <row r="64" spans="1:19" x14ac:dyDescent="0.3">
      <c r="A64" s="1">
        <v>45354</v>
      </c>
      <c r="B64" s="1" t="str">
        <f>TEXT(Table1[[#This Row],[Date]],"mmm")</f>
        <v>Mar</v>
      </c>
      <c r="C64" t="s">
        <v>18</v>
      </c>
      <c r="D64" t="s">
        <v>19</v>
      </c>
      <c r="E64" t="s">
        <v>20</v>
      </c>
      <c r="F64">
        <v>24</v>
      </c>
      <c r="G64">
        <v>22.5</v>
      </c>
      <c r="H64">
        <v>1.5</v>
      </c>
      <c r="I64">
        <v>2</v>
      </c>
      <c r="J64">
        <v>1.5</v>
      </c>
      <c r="K64">
        <v>3</v>
      </c>
      <c r="L64">
        <v>1.5</v>
      </c>
      <c r="M64">
        <v>1</v>
      </c>
      <c r="N64">
        <v>1</v>
      </c>
      <c r="O64">
        <v>2976</v>
      </c>
      <c r="P64">
        <v>7561</v>
      </c>
      <c r="Q64" t="s">
        <v>21</v>
      </c>
      <c r="R64">
        <v>0.97</v>
      </c>
      <c r="S64">
        <v>0.96</v>
      </c>
    </row>
    <row r="65" spans="1:19" x14ac:dyDescent="0.3">
      <c r="A65" s="1">
        <v>45355</v>
      </c>
      <c r="B65" s="1" t="str">
        <f>TEXT(Table1[[#This Row],[Date]],"mmm")</f>
        <v>Mar</v>
      </c>
      <c r="C65" t="s">
        <v>18</v>
      </c>
      <c r="D65" t="s">
        <v>19</v>
      </c>
      <c r="E65" t="s">
        <v>20</v>
      </c>
      <c r="F65">
        <v>24</v>
      </c>
      <c r="G65">
        <v>21.9</v>
      </c>
      <c r="H65">
        <v>2.1</v>
      </c>
      <c r="I65">
        <v>1</v>
      </c>
      <c r="J65">
        <v>2.1</v>
      </c>
      <c r="K65">
        <v>3</v>
      </c>
      <c r="L65">
        <v>2.1</v>
      </c>
      <c r="M65">
        <v>1</v>
      </c>
      <c r="N65">
        <v>1</v>
      </c>
      <c r="O65">
        <v>3010</v>
      </c>
      <c r="P65">
        <v>5225</v>
      </c>
      <c r="Q65" t="s">
        <v>21</v>
      </c>
      <c r="R65">
        <v>0.96</v>
      </c>
      <c r="S65">
        <v>0.97</v>
      </c>
    </row>
    <row r="66" spans="1:19" x14ac:dyDescent="0.3">
      <c r="A66" s="1">
        <v>45356</v>
      </c>
      <c r="B66" s="1" t="str">
        <f>TEXT(Table1[[#This Row],[Date]],"mmm")</f>
        <v>Mar</v>
      </c>
      <c r="C66" t="s">
        <v>18</v>
      </c>
      <c r="D66" t="s">
        <v>19</v>
      </c>
      <c r="E66" t="s">
        <v>20</v>
      </c>
      <c r="F66">
        <v>24</v>
      </c>
      <c r="G66">
        <v>23.45</v>
      </c>
      <c r="H66">
        <v>0.55000000000000004</v>
      </c>
      <c r="I66">
        <v>1</v>
      </c>
      <c r="J66">
        <v>0.55000000000000004</v>
      </c>
      <c r="K66">
        <v>5</v>
      </c>
      <c r="L66">
        <v>0.55000000000000004</v>
      </c>
      <c r="M66">
        <v>1</v>
      </c>
      <c r="N66">
        <v>1</v>
      </c>
      <c r="O66">
        <v>3304</v>
      </c>
      <c r="P66">
        <v>7887</v>
      </c>
      <c r="Q66" t="s">
        <v>21</v>
      </c>
      <c r="R66">
        <v>0.98</v>
      </c>
      <c r="S66">
        <v>0.96</v>
      </c>
    </row>
    <row r="67" spans="1:19" x14ac:dyDescent="0.3">
      <c r="A67" s="1">
        <v>45357</v>
      </c>
      <c r="B67" s="1" t="str">
        <f>TEXT(Table1[[#This Row],[Date]],"mmm")</f>
        <v>Mar</v>
      </c>
      <c r="C67" t="s">
        <v>18</v>
      </c>
      <c r="D67" t="s">
        <v>19</v>
      </c>
      <c r="E67" t="s">
        <v>20</v>
      </c>
      <c r="F67">
        <v>24</v>
      </c>
      <c r="G67">
        <v>21.8</v>
      </c>
      <c r="H67">
        <v>2.2000000000000002</v>
      </c>
      <c r="I67">
        <v>1</v>
      </c>
      <c r="J67">
        <v>2.2000000000000002</v>
      </c>
      <c r="K67">
        <v>4</v>
      </c>
      <c r="L67">
        <v>2.2000000000000002</v>
      </c>
      <c r="M67">
        <v>1</v>
      </c>
      <c r="N67">
        <v>1</v>
      </c>
      <c r="O67">
        <v>3286</v>
      </c>
      <c r="P67">
        <v>5343</v>
      </c>
      <c r="Q67" t="s">
        <v>21</v>
      </c>
      <c r="R67">
        <v>0.97</v>
      </c>
      <c r="S67">
        <v>0.95</v>
      </c>
    </row>
    <row r="68" spans="1:19" x14ac:dyDescent="0.3">
      <c r="A68" s="1">
        <v>45358</v>
      </c>
      <c r="B68" s="1" t="str">
        <f>TEXT(Table1[[#This Row],[Date]],"mmm")</f>
        <v>Mar</v>
      </c>
      <c r="C68" t="s">
        <v>18</v>
      </c>
      <c r="D68" t="s">
        <v>19</v>
      </c>
      <c r="E68" t="s">
        <v>20</v>
      </c>
      <c r="F68">
        <v>24</v>
      </c>
      <c r="G68">
        <v>23.06</v>
      </c>
      <c r="H68">
        <v>0.94</v>
      </c>
      <c r="I68">
        <v>2</v>
      </c>
      <c r="J68">
        <v>0.94</v>
      </c>
      <c r="K68">
        <v>5</v>
      </c>
      <c r="L68">
        <v>0.94</v>
      </c>
      <c r="M68">
        <v>0</v>
      </c>
      <c r="N68">
        <v>0</v>
      </c>
      <c r="O68">
        <v>2815</v>
      </c>
      <c r="P68">
        <v>6379</v>
      </c>
      <c r="Q68" t="s">
        <v>22</v>
      </c>
      <c r="R68">
        <v>0.97</v>
      </c>
      <c r="S68">
        <v>0.96</v>
      </c>
    </row>
    <row r="69" spans="1:19" x14ac:dyDescent="0.3">
      <c r="A69" s="1">
        <v>45359</v>
      </c>
      <c r="B69" s="1" t="str">
        <f>TEXT(Table1[[#This Row],[Date]],"mmm")</f>
        <v>Mar</v>
      </c>
      <c r="C69" t="s">
        <v>18</v>
      </c>
      <c r="D69" t="s">
        <v>19</v>
      </c>
      <c r="E69" t="s">
        <v>20</v>
      </c>
      <c r="F69">
        <v>24</v>
      </c>
      <c r="G69">
        <v>22.46</v>
      </c>
      <c r="H69">
        <v>1.54</v>
      </c>
      <c r="I69">
        <v>0</v>
      </c>
      <c r="J69">
        <v>1.54</v>
      </c>
      <c r="K69">
        <v>3</v>
      </c>
      <c r="L69">
        <v>1.54</v>
      </c>
      <c r="M69">
        <v>1</v>
      </c>
      <c r="N69">
        <v>1</v>
      </c>
      <c r="O69">
        <v>2934</v>
      </c>
      <c r="P69">
        <v>5144</v>
      </c>
      <c r="Q69" t="s">
        <v>21</v>
      </c>
      <c r="R69">
        <v>0.97</v>
      </c>
      <c r="S69">
        <v>0.95</v>
      </c>
    </row>
    <row r="70" spans="1:19" x14ac:dyDescent="0.3">
      <c r="A70" s="1">
        <v>45360</v>
      </c>
      <c r="B70" s="1" t="str">
        <f>TEXT(Table1[[#This Row],[Date]],"mmm")</f>
        <v>Mar</v>
      </c>
      <c r="C70" t="s">
        <v>18</v>
      </c>
      <c r="D70" t="s">
        <v>19</v>
      </c>
      <c r="E70" t="s">
        <v>20</v>
      </c>
      <c r="F70">
        <v>24</v>
      </c>
      <c r="G70">
        <v>22.59</v>
      </c>
      <c r="H70">
        <v>1.41</v>
      </c>
      <c r="I70">
        <v>2</v>
      </c>
      <c r="J70">
        <v>1.41</v>
      </c>
      <c r="K70">
        <v>3</v>
      </c>
      <c r="L70">
        <v>1.41</v>
      </c>
      <c r="M70">
        <v>0</v>
      </c>
      <c r="N70">
        <v>0</v>
      </c>
      <c r="O70">
        <v>2818</v>
      </c>
      <c r="P70">
        <v>7555</v>
      </c>
      <c r="Q70" t="s">
        <v>21</v>
      </c>
      <c r="R70">
        <v>0.97</v>
      </c>
      <c r="S70">
        <v>0.94</v>
      </c>
    </row>
    <row r="71" spans="1:19" x14ac:dyDescent="0.3">
      <c r="A71" s="1">
        <v>45361</v>
      </c>
      <c r="B71" s="1" t="str">
        <f>TEXT(Table1[[#This Row],[Date]],"mmm")</f>
        <v>Mar</v>
      </c>
      <c r="C71" t="s">
        <v>18</v>
      </c>
      <c r="D71" t="s">
        <v>19</v>
      </c>
      <c r="E71" t="s">
        <v>20</v>
      </c>
      <c r="F71">
        <v>24</v>
      </c>
      <c r="G71">
        <v>21.67</v>
      </c>
      <c r="H71">
        <v>2.33</v>
      </c>
      <c r="I71">
        <v>0</v>
      </c>
      <c r="J71">
        <v>2.33</v>
      </c>
      <c r="K71">
        <v>5</v>
      </c>
      <c r="L71">
        <v>2.33</v>
      </c>
      <c r="M71">
        <v>1</v>
      </c>
      <c r="N71">
        <v>1</v>
      </c>
      <c r="O71">
        <v>2996</v>
      </c>
      <c r="P71">
        <v>6223</v>
      </c>
      <c r="Q71" t="s">
        <v>21</v>
      </c>
      <c r="R71">
        <v>0.99</v>
      </c>
      <c r="S71">
        <v>0.96</v>
      </c>
    </row>
    <row r="72" spans="1:19" x14ac:dyDescent="0.3">
      <c r="A72" s="1">
        <v>45362</v>
      </c>
      <c r="B72" s="1" t="str">
        <f>TEXT(Table1[[#This Row],[Date]],"mmm")</f>
        <v>Mar</v>
      </c>
      <c r="C72" t="s">
        <v>18</v>
      </c>
      <c r="D72" t="s">
        <v>19</v>
      </c>
      <c r="E72" t="s">
        <v>20</v>
      </c>
      <c r="F72">
        <v>24</v>
      </c>
      <c r="G72">
        <v>22.19</v>
      </c>
      <c r="H72">
        <v>1.81</v>
      </c>
      <c r="I72">
        <v>2</v>
      </c>
      <c r="J72">
        <v>1.81</v>
      </c>
      <c r="K72">
        <v>5</v>
      </c>
      <c r="L72">
        <v>1.81</v>
      </c>
      <c r="M72">
        <v>1</v>
      </c>
      <c r="N72">
        <v>0</v>
      </c>
      <c r="O72">
        <v>2861</v>
      </c>
      <c r="P72">
        <v>5147</v>
      </c>
      <c r="Q72" t="s">
        <v>21</v>
      </c>
      <c r="R72">
        <v>0.97</v>
      </c>
      <c r="S72">
        <v>0.96</v>
      </c>
    </row>
    <row r="73" spans="1:19" x14ac:dyDescent="0.3">
      <c r="A73" s="1">
        <v>45363</v>
      </c>
      <c r="B73" s="1" t="str">
        <f>TEXT(Table1[[#This Row],[Date]],"mmm")</f>
        <v>Mar</v>
      </c>
      <c r="C73" t="s">
        <v>18</v>
      </c>
      <c r="D73" t="s">
        <v>19</v>
      </c>
      <c r="E73" t="s">
        <v>20</v>
      </c>
      <c r="F73">
        <v>24</v>
      </c>
      <c r="G73">
        <v>22.22</v>
      </c>
      <c r="H73">
        <v>1.78</v>
      </c>
      <c r="I73">
        <v>2</v>
      </c>
      <c r="J73">
        <v>1.78</v>
      </c>
      <c r="K73">
        <v>5</v>
      </c>
      <c r="L73">
        <v>1.78</v>
      </c>
      <c r="M73">
        <v>1</v>
      </c>
      <c r="N73">
        <v>1</v>
      </c>
      <c r="O73">
        <v>3305</v>
      </c>
      <c r="P73">
        <v>5501</v>
      </c>
      <c r="Q73" t="s">
        <v>21</v>
      </c>
      <c r="R73">
        <v>0.98</v>
      </c>
      <c r="S73">
        <v>0.96</v>
      </c>
    </row>
    <row r="74" spans="1:19" x14ac:dyDescent="0.3">
      <c r="A74" s="1">
        <v>45364</v>
      </c>
      <c r="B74" s="1" t="str">
        <f>TEXT(Table1[[#This Row],[Date]],"mmm")</f>
        <v>Mar</v>
      </c>
      <c r="C74" t="s">
        <v>18</v>
      </c>
      <c r="D74" t="s">
        <v>19</v>
      </c>
      <c r="E74" t="s">
        <v>20</v>
      </c>
      <c r="F74">
        <v>24</v>
      </c>
      <c r="G74">
        <v>22.53</v>
      </c>
      <c r="H74">
        <v>1.47</v>
      </c>
      <c r="I74">
        <v>2</v>
      </c>
      <c r="J74">
        <v>1.47</v>
      </c>
      <c r="K74">
        <v>4</v>
      </c>
      <c r="L74">
        <v>1.47</v>
      </c>
      <c r="M74">
        <v>1</v>
      </c>
      <c r="N74">
        <v>1</v>
      </c>
      <c r="O74">
        <v>2997</v>
      </c>
      <c r="P74">
        <v>7903</v>
      </c>
      <c r="Q74" t="s">
        <v>21</v>
      </c>
      <c r="R74">
        <v>0.98</v>
      </c>
      <c r="S74">
        <v>0.95</v>
      </c>
    </row>
    <row r="75" spans="1:19" x14ac:dyDescent="0.3">
      <c r="A75" s="1">
        <v>45365</v>
      </c>
      <c r="B75" s="1" t="str">
        <f>TEXT(Table1[[#This Row],[Date]],"mmm")</f>
        <v>Mar</v>
      </c>
      <c r="C75" t="s">
        <v>18</v>
      </c>
      <c r="D75" t="s">
        <v>19</v>
      </c>
      <c r="E75" t="s">
        <v>20</v>
      </c>
      <c r="F75">
        <v>24</v>
      </c>
      <c r="G75">
        <v>21.07</v>
      </c>
      <c r="H75">
        <v>2.93</v>
      </c>
      <c r="I75">
        <v>2</v>
      </c>
      <c r="J75">
        <v>2.93</v>
      </c>
      <c r="K75">
        <v>3</v>
      </c>
      <c r="L75">
        <v>2.93</v>
      </c>
      <c r="M75">
        <v>0</v>
      </c>
      <c r="N75">
        <v>0</v>
      </c>
      <c r="O75">
        <v>2887</v>
      </c>
      <c r="P75">
        <v>7908</v>
      </c>
      <c r="Q75" t="s">
        <v>22</v>
      </c>
      <c r="R75">
        <v>0.98</v>
      </c>
      <c r="S75">
        <v>0.96</v>
      </c>
    </row>
    <row r="76" spans="1:19" x14ac:dyDescent="0.3">
      <c r="A76" s="1">
        <v>45366</v>
      </c>
      <c r="B76" s="1" t="str">
        <f>TEXT(Table1[[#This Row],[Date]],"mmm")</f>
        <v>Mar</v>
      </c>
      <c r="C76" t="s">
        <v>18</v>
      </c>
      <c r="D76" t="s">
        <v>19</v>
      </c>
      <c r="E76" t="s">
        <v>20</v>
      </c>
      <c r="F76">
        <v>24</v>
      </c>
      <c r="G76">
        <v>22.06</v>
      </c>
      <c r="H76">
        <v>1.94</v>
      </c>
      <c r="I76">
        <v>2</v>
      </c>
      <c r="J76">
        <v>1.94</v>
      </c>
      <c r="K76">
        <v>3</v>
      </c>
      <c r="L76">
        <v>1.94</v>
      </c>
      <c r="M76">
        <v>1</v>
      </c>
      <c r="N76">
        <v>1</v>
      </c>
      <c r="O76">
        <v>2866</v>
      </c>
      <c r="P76">
        <v>7039</v>
      </c>
      <c r="Q76" t="s">
        <v>22</v>
      </c>
      <c r="R76">
        <v>0.98</v>
      </c>
      <c r="S76">
        <v>0.96</v>
      </c>
    </row>
    <row r="77" spans="1:19" x14ac:dyDescent="0.3">
      <c r="A77" s="1">
        <v>45367</v>
      </c>
      <c r="B77" s="1" t="str">
        <f>TEXT(Table1[[#This Row],[Date]],"mmm")</f>
        <v>Mar</v>
      </c>
      <c r="C77" t="s">
        <v>18</v>
      </c>
      <c r="D77" t="s">
        <v>19</v>
      </c>
      <c r="E77" t="s">
        <v>20</v>
      </c>
      <c r="F77">
        <v>24</v>
      </c>
      <c r="G77">
        <v>22.42</v>
      </c>
      <c r="H77">
        <v>1.58</v>
      </c>
      <c r="I77">
        <v>1</v>
      </c>
      <c r="J77">
        <v>1.58</v>
      </c>
      <c r="K77">
        <v>5</v>
      </c>
      <c r="L77">
        <v>1.58</v>
      </c>
      <c r="M77">
        <v>1</v>
      </c>
      <c r="N77">
        <v>1</v>
      </c>
      <c r="O77">
        <v>3297</v>
      </c>
      <c r="P77">
        <v>6389</v>
      </c>
      <c r="Q77" t="s">
        <v>21</v>
      </c>
      <c r="R77">
        <v>0.97</v>
      </c>
      <c r="S77">
        <v>0.97</v>
      </c>
    </row>
    <row r="78" spans="1:19" x14ac:dyDescent="0.3">
      <c r="A78" s="1">
        <v>45368</v>
      </c>
      <c r="B78" s="1" t="str">
        <f>TEXT(Table1[[#This Row],[Date]],"mmm")</f>
        <v>Mar</v>
      </c>
      <c r="C78" t="s">
        <v>18</v>
      </c>
      <c r="D78" t="s">
        <v>19</v>
      </c>
      <c r="E78" t="s">
        <v>20</v>
      </c>
      <c r="F78">
        <v>24</v>
      </c>
      <c r="G78">
        <v>23.36</v>
      </c>
      <c r="H78">
        <v>0.64</v>
      </c>
      <c r="I78">
        <v>0</v>
      </c>
      <c r="J78">
        <v>0.64</v>
      </c>
      <c r="K78">
        <v>3</v>
      </c>
      <c r="L78">
        <v>0.64</v>
      </c>
      <c r="M78">
        <v>1</v>
      </c>
      <c r="N78">
        <v>1</v>
      </c>
      <c r="O78">
        <v>2957</v>
      </c>
      <c r="P78">
        <v>7245</v>
      </c>
      <c r="Q78" t="s">
        <v>21</v>
      </c>
      <c r="R78">
        <v>0.98</v>
      </c>
      <c r="S78">
        <v>0.94</v>
      </c>
    </row>
    <row r="79" spans="1:19" x14ac:dyDescent="0.3">
      <c r="A79" s="1">
        <v>45369</v>
      </c>
      <c r="B79" s="1" t="str">
        <f>TEXT(Table1[[#This Row],[Date]],"mmm")</f>
        <v>Mar</v>
      </c>
      <c r="C79" t="s">
        <v>18</v>
      </c>
      <c r="D79" t="s">
        <v>19</v>
      </c>
      <c r="E79" t="s">
        <v>20</v>
      </c>
      <c r="F79">
        <v>24</v>
      </c>
      <c r="G79">
        <v>21.81</v>
      </c>
      <c r="H79">
        <v>2.19</v>
      </c>
      <c r="I79">
        <v>1</v>
      </c>
      <c r="J79">
        <v>2.19</v>
      </c>
      <c r="K79">
        <v>5</v>
      </c>
      <c r="L79">
        <v>2.19</v>
      </c>
      <c r="M79">
        <v>0</v>
      </c>
      <c r="N79">
        <v>0</v>
      </c>
      <c r="O79">
        <v>3168</v>
      </c>
      <c r="P79">
        <v>7174</v>
      </c>
      <c r="Q79" t="s">
        <v>21</v>
      </c>
      <c r="R79">
        <v>0.97</v>
      </c>
      <c r="S79">
        <v>0.92</v>
      </c>
    </row>
    <row r="80" spans="1:19" x14ac:dyDescent="0.3">
      <c r="A80" s="1">
        <v>45370</v>
      </c>
      <c r="B80" s="1" t="str">
        <f>TEXT(Table1[[#This Row],[Date]],"mmm")</f>
        <v>Mar</v>
      </c>
      <c r="C80" t="s">
        <v>18</v>
      </c>
      <c r="D80" t="s">
        <v>19</v>
      </c>
      <c r="E80" t="s">
        <v>20</v>
      </c>
      <c r="F80">
        <v>24</v>
      </c>
      <c r="G80">
        <v>22.81</v>
      </c>
      <c r="H80">
        <v>1.19</v>
      </c>
      <c r="I80">
        <v>1</v>
      </c>
      <c r="J80">
        <v>1.19</v>
      </c>
      <c r="K80">
        <v>3</v>
      </c>
      <c r="L80">
        <v>1.19</v>
      </c>
      <c r="M80">
        <v>0</v>
      </c>
      <c r="N80">
        <v>0</v>
      </c>
      <c r="O80">
        <v>2837</v>
      </c>
      <c r="P80">
        <v>6785</v>
      </c>
      <c r="Q80" t="s">
        <v>21</v>
      </c>
      <c r="R80">
        <v>0.97</v>
      </c>
      <c r="S80">
        <v>0.94</v>
      </c>
    </row>
    <row r="81" spans="1:19" x14ac:dyDescent="0.3">
      <c r="A81" s="1">
        <v>45371</v>
      </c>
      <c r="B81" s="1" t="str">
        <f>TEXT(Table1[[#This Row],[Date]],"mmm")</f>
        <v>Mar</v>
      </c>
      <c r="C81" t="s">
        <v>18</v>
      </c>
      <c r="D81" t="s">
        <v>19</v>
      </c>
      <c r="E81" t="s">
        <v>20</v>
      </c>
      <c r="F81">
        <v>24</v>
      </c>
      <c r="G81">
        <v>21.36</v>
      </c>
      <c r="H81">
        <v>2.64</v>
      </c>
      <c r="I81">
        <v>1</v>
      </c>
      <c r="J81">
        <v>2.64</v>
      </c>
      <c r="K81">
        <v>4</v>
      </c>
      <c r="L81">
        <v>2.64</v>
      </c>
      <c r="M81">
        <v>1</v>
      </c>
      <c r="N81">
        <v>1</v>
      </c>
      <c r="O81">
        <v>3067</v>
      </c>
      <c r="P81">
        <v>5051</v>
      </c>
      <c r="Q81" t="s">
        <v>21</v>
      </c>
      <c r="R81">
        <v>0.99</v>
      </c>
      <c r="S81">
        <v>0.95</v>
      </c>
    </row>
    <row r="82" spans="1:19" x14ac:dyDescent="0.3">
      <c r="A82" s="1">
        <v>45372</v>
      </c>
      <c r="B82" s="1" t="str">
        <f>TEXT(Table1[[#This Row],[Date]],"mmm")</f>
        <v>Mar</v>
      </c>
      <c r="C82" t="s">
        <v>18</v>
      </c>
      <c r="D82" t="s">
        <v>19</v>
      </c>
      <c r="E82" t="s">
        <v>20</v>
      </c>
      <c r="F82">
        <v>24</v>
      </c>
      <c r="G82">
        <v>22.11</v>
      </c>
      <c r="H82">
        <v>1.89</v>
      </c>
      <c r="I82">
        <v>0</v>
      </c>
      <c r="J82">
        <v>1.89</v>
      </c>
      <c r="K82">
        <v>5</v>
      </c>
      <c r="L82">
        <v>1.89</v>
      </c>
      <c r="M82">
        <v>1</v>
      </c>
      <c r="N82">
        <v>1</v>
      </c>
      <c r="O82">
        <v>3188</v>
      </c>
      <c r="P82">
        <v>7895</v>
      </c>
      <c r="Q82" t="s">
        <v>21</v>
      </c>
      <c r="R82">
        <v>0.98</v>
      </c>
      <c r="S82">
        <v>0.97</v>
      </c>
    </row>
    <row r="83" spans="1:19" x14ac:dyDescent="0.3">
      <c r="A83" s="1">
        <v>45373</v>
      </c>
      <c r="B83" s="1" t="str">
        <f>TEXT(Table1[[#This Row],[Date]],"mmm")</f>
        <v>Mar</v>
      </c>
      <c r="C83" t="s">
        <v>18</v>
      </c>
      <c r="D83" t="s">
        <v>19</v>
      </c>
      <c r="E83" t="s">
        <v>20</v>
      </c>
      <c r="F83">
        <v>24</v>
      </c>
      <c r="G83">
        <v>21.43</v>
      </c>
      <c r="H83">
        <v>2.57</v>
      </c>
      <c r="I83">
        <v>0</v>
      </c>
      <c r="J83">
        <v>2.57</v>
      </c>
      <c r="K83">
        <v>3</v>
      </c>
      <c r="L83">
        <v>2.57</v>
      </c>
      <c r="M83">
        <v>1</v>
      </c>
      <c r="N83">
        <v>1</v>
      </c>
      <c r="O83">
        <v>3320</v>
      </c>
      <c r="P83">
        <v>6542</v>
      </c>
      <c r="Q83" t="s">
        <v>21</v>
      </c>
      <c r="R83">
        <v>0.97</v>
      </c>
      <c r="S83">
        <v>0.96</v>
      </c>
    </row>
    <row r="84" spans="1:19" x14ac:dyDescent="0.3">
      <c r="A84" s="1">
        <v>45374</v>
      </c>
      <c r="B84" s="1" t="str">
        <f>TEXT(Table1[[#This Row],[Date]],"mmm")</f>
        <v>Mar</v>
      </c>
      <c r="C84" t="s">
        <v>18</v>
      </c>
      <c r="D84" t="s">
        <v>19</v>
      </c>
      <c r="E84" t="s">
        <v>20</v>
      </c>
      <c r="F84">
        <v>24</v>
      </c>
      <c r="G84">
        <v>21.39</v>
      </c>
      <c r="H84">
        <v>2.61</v>
      </c>
      <c r="I84">
        <v>1</v>
      </c>
      <c r="J84">
        <v>2.61</v>
      </c>
      <c r="K84">
        <v>4</v>
      </c>
      <c r="L84">
        <v>2.61</v>
      </c>
      <c r="M84">
        <v>1</v>
      </c>
      <c r="N84">
        <v>1</v>
      </c>
      <c r="O84">
        <v>3165</v>
      </c>
      <c r="P84">
        <v>7237</v>
      </c>
      <c r="Q84" t="s">
        <v>21</v>
      </c>
      <c r="R84">
        <v>0.96</v>
      </c>
      <c r="S84">
        <v>0.95</v>
      </c>
    </row>
    <row r="85" spans="1:19" x14ac:dyDescent="0.3">
      <c r="A85" s="1">
        <v>45375</v>
      </c>
      <c r="B85" s="1" t="str">
        <f>TEXT(Table1[[#This Row],[Date]],"mmm")</f>
        <v>Mar</v>
      </c>
      <c r="C85" t="s">
        <v>18</v>
      </c>
      <c r="D85" t="s">
        <v>19</v>
      </c>
      <c r="E85" t="s">
        <v>20</v>
      </c>
      <c r="F85">
        <v>24</v>
      </c>
      <c r="G85">
        <v>22.98</v>
      </c>
      <c r="H85">
        <v>1.02</v>
      </c>
      <c r="I85">
        <v>1</v>
      </c>
      <c r="J85">
        <v>1.02</v>
      </c>
      <c r="K85">
        <v>3</v>
      </c>
      <c r="L85">
        <v>1.02</v>
      </c>
      <c r="M85">
        <v>1</v>
      </c>
      <c r="N85">
        <v>1</v>
      </c>
      <c r="O85">
        <v>3334</v>
      </c>
      <c r="P85">
        <v>6139</v>
      </c>
      <c r="Q85" t="s">
        <v>21</v>
      </c>
      <c r="R85">
        <v>0.98</v>
      </c>
      <c r="S85">
        <v>0.94</v>
      </c>
    </row>
    <row r="86" spans="1:19" x14ac:dyDescent="0.3">
      <c r="A86" s="1">
        <v>45376</v>
      </c>
      <c r="B86" s="1" t="str">
        <f>TEXT(Table1[[#This Row],[Date]],"mmm")</f>
        <v>Mar</v>
      </c>
      <c r="C86" t="s">
        <v>18</v>
      </c>
      <c r="D86" t="s">
        <v>19</v>
      </c>
      <c r="E86" t="s">
        <v>20</v>
      </c>
      <c r="F86">
        <v>24</v>
      </c>
      <c r="G86">
        <v>21.62</v>
      </c>
      <c r="H86">
        <v>2.38</v>
      </c>
      <c r="I86">
        <v>2</v>
      </c>
      <c r="J86">
        <v>2.38</v>
      </c>
      <c r="K86">
        <v>3</v>
      </c>
      <c r="L86">
        <v>2.38</v>
      </c>
      <c r="M86">
        <v>1</v>
      </c>
      <c r="N86">
        <v>1</v>
      </c>
      <c r="O86">
        <v>3326</v>
      </c>
      <c r="P86">
        <v>5133</v>
      </c>
      <c r="Q86" t="s">
        <v>21</v>
      </c>
      <c r="R86">
        <v>0.98</v>
      </c>
      <c r="S86">
        <v>0.94</v>
      </c>
    </row>
    <row r="87" spans="1:19" x14ac:dyDescent="0.3">
      <c r="A87" s="1">
        <v>45377</v>
      </c>
      <c r="B87" s="1" t="str">
        <f>TEXT(Table1[[#This Row],[Date]],"mmm")</f>
        <v>Mar</v>
      </c>
      <c r="C87" t="s">
        <v>18</v>
      </c>
      <c r="D87" t="s">
        <v>19</v>
      </c>
      <c r="E87" t="s">
        <v>20</v>
      </c>
      <c r="F87">
        <v>24</v>
      </c>
      <c r="G87">
        <v>22.41</v>
      </c>
      <c r="H87">
        <v>1.59</v>
      </c>
      <c r="I87">
        <v>0</v>
      </c>
      <c r="J87">
        <v>1.59</v>
      </c>
      <c r="K87">
        <v>4</v>
      </c>
      <c r="L87">
        <v>1.59</v>
      </c>
      <c r="M87">
        <v>1</v>
      </c>
      <c r="N87">
        <v>1</v>
      </c>
      <c r="O87">
        <v>3353</v>
      </c>
      <c r="P87">
        <v>6666</v>
      </c>
      <c r="Q87" t="s">
        <v>21</v>
      </c>
      <c r="R87">
        <v>0.98</v>
      </c>
      <c r="S87">
        <v>0.92</v>
      </c>
    </row>
    <row r="88" spans="1:19" x14ac:dyDescent="0.3">
      <c r="A88" s="1">
        <v>45378</v>
      </c>
      <c r="B88" s="1" t="str">
        <f>TEXT(Table1[[#This Row],[Date]],"mmm")</f>
        <v>Mar</v>
      </c>
      <c r="C88" t="s">
        <v>18</v>
      </c>
      <c r="D88" t="s">
        <v>19</v>
      </c>
      <c r="E88" t="s">
        <v>20</v>
      </c>
      <c r="F88">
        <v>24</v>
      </c>
      <c r="G88">
        <v>22.51</v>
      </c>
      <c r="H88">
        <v>1.49</v>
      </c>
      <c r="I88">
        <v>2</v>
      </c>
      <c r="J88">
        <v>1.49</v>
      </c>
      <c r="K88">
        <v>3</v>
      </c>
      <c r="L88">
        <v>1.49</v>
      </c>
      <c r="M88">
        <v>0</v>
      </c>
      <c r="N88">
        <v>0</v>
      </c>
      <c r="O88">
        <v>3009</v>
      </c>
      <c r="P88">
        <v>7224</v>
      </c>
      <c r="Q88" t="s">
        <v>22</v>
      </c>
      <c r="R88">
        <v>0.98</v>
      </c>
      <c r="S88">
        <v>0.94</v>
      </c>
    </row>
    <row r="89" spans="1:19" x14ac:dyDescent="0.3">
      <c r="A89" s="1">
        <v>45379</v>
      </c>
      <c r="B89" s="1" t="str">
        <f>TEXT(Table1[[#This Row],[Date]],"mmm")</f>
        <v>Mar</v>
      </c>
      <c r="C89" t="s">
        <v>18</v>
      </c>
      <c r="D89" t="s">
        <v>19</v>
      </c>
      <c r="E89" t="s">
        <v>20</v>
      </c>
      <c r="F89">
        <v>24</v>
      </c>
      <c r="G89">
        <v>22.7</v>
      </c>
      <c r="H89">
        <v>1.3</v>
      </c>
      <c r="I89">
        <v>2</v>
      </c>
      <c r="J89">
        <v>1.3</v>
      </c>
      <c r="K89">
        <v>5</v>
      </c>
      <c r="L89">
        <v>1.3</v>
      </c>
      <c r="M89">
        <v>1</v>
      </c>
      <c r="N89">
        <v>1</v>
      </c>
      <c r="O89">
        <v>2931</v>
      </c>
      <c r="P89">
        <v>6753</v>
      </c>
      <c r="Q89" t="s">
        <v>22</v>
      </c>
      <c r="R89">
        <v>0.98</v>
      </c>
      <c r="S89">
        <v>0.92</v>
      </c>
    </row>
    <row r="90" spans="1:19" x14ac:dyDescent="0.3">
      <c r="A90" s="1">
        <v>45380</v>
      </c>
      <c r="B90" s="1" t="str">
        <f>TEXT(Table1[[#This Row],[Date]],"mmm")</f>
        <v>Mar</v>
      </c>
      <c r="C90" t="s">
        <v>18</v>
      </c>
      <c r="D90" t="s">
        <v>19</v>
      </c>
      <c r="E90" t="s">
        <v>20</v>
      </c>
      <c r="F90">
        <v>24</v>
      </c>
      <c r="G90">
        <v>21.52</v>
      </c>
      <c r="H90">
        <v>2.48</v>
      </c>
      <c r="I90">
        <v>0</v>
      </c>
      <c r="J90">
        <v>2.48</v>
      </c>
      <c r="K90">
        <v>3</v>
      </c>
      <c r="L90">
        <v>2.48</v>
      </c>
      <c r="M90">
        <v>1</v>
      </c>
      <c r="N90">
        <v>1</v>
      </c>
      <c r="O90">
        <v>3020</v>
      </c>
      <c r="P90">
        <v>7615</v>
      </c>
      <c r="Q90" t="s">
        <v>21</v>
      </c>
      <c r="R90">
        <v>0.97</v>
      </c>
      <c r="S90">
        <v>0.95</v>
      </c>
    </row>
    <row r="91" spans="1:19" x14ac:dyDescent="0.3">
      <c r="A91" s="1">
        <v>45381</v>
      </c>
      <c r="B91" s="1" t="str">
        <f>TEXT(Table1[[#This Row],[Date]],"mmm")</f>
        <v>Mar</v>
      </c>
      <c r="C91" t="s">
        <v>18</v>
      </c>
      <c r="D91" t="s">
        <v>19</v>
      </c>
      <c r="E91" t="s">
        <v>20</v>
      </c>
      <c r="F91">
        <v>24</v>
      </c>
      <c r="G91">
        <v>21.4</v>
      </c>
      <c r="H91">
        <v>2.6</v>
      </c>
      <c r="I91">
        <v>0</v>
      </c>
      <c r="J91">
        <v>2.6</v>
      </c>
      <c r="K91">
        <v>5</v>
      </c>
      <c r="L91">
        <v>2.6</v>
      </c>
      <c r="M91">
        <v>0</v>
      </c>
      <c r="N91">
        <v>0</v>
      </c>
      <c r="O91">
        <v>2954</v>
      </c>
      <c r="P91">
        <v>6989</v>
      </c>
      <c r="Q91" t="s">
        <v>21</v>
      </c>
      <c r="R91">
        <v>0.96</v>
      </c>
      <c r="S91">
        <v>0.95</v>
      </c>
    </row>
    <row r="92" spans="1:19" x14ac:dyDescent="0.3">
      <c r="A92" s="1">
        <v>45382</v>
      </c>
      <c r="B92" s="1" t="str">
        <f>TEXT(Table1[[#This Row],[Date]],"mmm")</f>
        <v>Mar</v>
      </c>
      <c r="C92" t="s">
        <v>18</v>
      </c>
      <c r="D92" t="s">
        <v>19</v>
      </c>
      <c r="E92" t="s">
        <v>20</v>
      </c>
      <c r="F92">
        <v>24</v>
      </c>
      <c r="G92">
        <v>21.31</v>
      </c>
      <c r="H92">
        <v>2.69</v>
      </c>
      <c r="I92">
        <v>1</v>
      </c>
      <c r="J92">
        <v>2.69</v>
      </c>
      <c r="K92">
        <v>5</v>
      </c>
      <c r="L92">
        <v>2.69</v>
      </c>
      <c r="M92">
        <v>0</v>
      </c>
      <c r="N92">
        <v>0</v>
      </c>
      <c r="O92">
        <v>3258</v>
      </c>
      <c r="P92">
        <v>6307</v>
      </c>
      <c r="Q92" t="s">
        <v>21</v>
      </c>
      <c r="R92">
        <v>0.98</v>
      </c>
      <c r="S92">
        <v>0.96</v>
      </c>
    </row>
    <row r="93" spans="1:19" x14ac:dyDescent="0.3">
      <c r="A93" s="1">
        <v>45383</v>
      </c>
      <c r="B93" s="1" t="str">
        <f>TEXT(Table1[[#This Row],[Date]],"mmm")</f>
        <v>Apr</v>
      </c>
      <c r="C93" t="s">
        <v>18</v>
      </c>
      <c r="D93" t="s">
        <v>19</v>
      </c>
      <c r="E93" t="s">
        <v>20</v>
      </c>
      <c r="F93">
        <v>24</v>
      </c>
      <c r="G93">
        <v>23.16</v>
      </c>
      <c r="H93">
        <v>0.84</v>
      </c>
      <c r="I93">
        <v>0</v>
      </c>
      <c r="J93">
        <v>0.84</v>
      </c>
      <c r="K93">
        <v>3</v>
      </c>
      <c r="L93">
        <v>0.84</v>
      </c>
      <c r="M93">
        <v>1</v>
      </c>
      <c r="N93">
        <v>1</v>
      </c>
      <c r="O93">
        <v>2979</v>
      </c>
      <c r="P93">
        <v>6983</v>
      </c>
      <c r="Q93" t="s">
        <v>21</v>
      </c>
      <c r="R93">
        <v>0.97</v>
      </c>
      <c r="S93">
        <v>0.92</v>
      </c>
    </row>
    <row r="94" spans="1:19" x14ac:dyDescent="0.3">
      <c r="A94" s="1">
        <v>45384</v>
      </c>
      <c r="B94" s="1" t="str">
        <f>TEXT(Table1[[#This Row],[Date]],"mmm")</f>
        <v>Apr</v>
      </c>
      <c r="C94" t="s">
        <v>18</v>
      </c>
      <c r="D94" t="s">
        <v>19</v>
      </c>
      <c r="E94" t="s">
        <v>20</v>
      </c>
      <c r="F94">
        <v>24</v>
      </c>
      <c r="G94">
        <v>21.52</v>
      </c>
      <c r="H94">
        <v>2.48</v>
      </c>
      <c r="I94">
        <v>1</v>
      </c>
      <c r="J94">
        <v>2.48</v>
      </c>
      <c r="K94">
        <v>4</v>
      </c>
      <c r="L94">
        <v>2.48</v>
      </c>
      <c r="M94">
        <v>1</v>
      </c>
      <c r="N94">
        <v>1</v>
      </c>
      <c r="O94">
        <v>3310</v>
      </c>
      <c r="P94">
        <v>7940</v>
      </c>
      <c r="Q94" t="s">
        <v>21</v>
      </c>
      <c r="R94">
        <v>0.97</v>
      </c>
      <c r="S94">
        <v>0.92</v>
      </c>
    </row>
    <row r="95" spans="1:19" x14ac:dyDescent="0.3">
      <c r="A95" s="1">
        <v>45385</v>
      </c>
      <c r="B95" s="1" t="str">
        <f>TEXT(Table1[[#This Row],[Date]],"mmm")</f>
        <v>Apr</v>
      </c>
      <c r="C95" t="s">
        <v>18</v>
      </c>
      <c r="D95" t="s">
        <v>19</v>
      </c>
      <c r="E95" t="s">
        <v>20</v>
      </c>
      <c r="F95">
        <v>24</v>
      </c>
      <c r="G95">
        <v>22.59</v>
      </c>
      <c r="H95">
        <v>1.41</v>
      </c>
      <c r="I95">
        <v>1</v>
      </c>
      <c r="J95">
        <v>1.41</v>
      </c>
      <c r="K95">
        <v>5</v>
      </c>
      <c r="L95">
        <v>1.41</v>
      </c>
      <c r="M95">
        <v>1</v>
      </c>
      <c r="N95">
        <v>1</v>
      </c>
      <c r="O95">
        <v>2872</v>
      </c>
      <c r="P95">
        <v>6057</v>
      </c>
      <c r="Q95" t="s">
        <v>21</v>
      </c>
      <c r="R95">
        <v>0.98</v>
      </c>
      <c r="S95">
        <v>0.96</v>
      </c>
    </row>
    <row r="96" spans="1:19" x14ac:dyDescent="0.3">
      <c r="A96" s="1">
        <v>45386</v>
      </c>
      <c r="B96" s="1" t="str">
        <f>TEXT(Table1[[#This Row],[Date]],"mmm")</f>
        <v>Apr</v>
      </c>
      <c r="C96" t="s">
        <v>18</v>
      </c>
      <c r="D96" t="s">
        <v>19</v>
      </c>
      <c r="E96" t="s">
        <v>20</v>
      </c>
      <c r="F96">
        <v>24</v>
      </c>
      <c r="G96">
        <v>21.6</v>
      </c>
      <c r="H96">
        <v>2.4</v>
      </c>
      <c r="I96">
        <v>1</v>
      </c>
      <c r="J96">
        <v>2.4</v>
      </c>
      <c r="K96">
        <v>4</v>
      </c>
      <c r="L96">
        <v>2.4</v>
      </c>
      <c r="M96">
        <v>1</v>
      </c>
      <c r="N96">
        <v>1</v>
      </c>
      <c r="O96">
        <v>2847</v>
      </c>
      <c r="P96">
        <v>6804</v>
      </c>
      <c r="Q96" t="s">
        <v>21</v>
      </c>
      <c r="R96">
        <v>0.98</v>
      </c>
      <c r="S96">
        <v>0.97</v>
      </c>
    </row>
    <row r="97" spans="1:19" x14ac:dyDescent="0.3">
      <c r="A97" s="1">
        <v>45387</v>
      </c>
      <c r="B97" s="1" t="str">
        <f>TEXT(Table1[[#This Row],[Date]],"mmm")</f>
        <v>Apr</v>
      </c>
      <c r="C97" t="s">
        <v>18</v>
      </c>
      <c r="D97" t="s">
        <v>19</v>
      </c>
      <c r="E97" t="s">
        <v>20</v>
      </c>
      <c r="F97">
        <v>24</v>
      </c>
      <c r="G97">
        <v>22.08</v>
      </c>
      <c r="H97">
        <v>1.92</v>
      </c>
      <c r="I97">
        <v>1</v>
      </c>
      <c r="J97">
        <v>1.92</v>
      </c>
      <c r="K97">
        <v>3</v>
      </c>
      <c r="L97">
        <v>1.92</v>
      </c>
      <c r="M97">
        <v>0</v>
      </c>
      <c r="N97">
        <v>0</v>
      </c>
      <c r="O97">
        <v>3325</v>
      </c>
      <c r="P97">
        <v>7931</v>
      </c>
      <c r="Q97" t="s">
        <v>21</v>
      </c>
      <c r="R97">
        <v>0.97</v>
      </c>
      <c r="S97">
        <v>0.96</v>
      </c>
    </row>
    <row r="98" spans="1:19" x14ac:dyDescent="0.3">
      <c r="A98" s="1">
        <v>45388</v>
      </c>
      <c r="B98" s="1" t="str">
        <f>TEXT(Table1[[#This Row],[Date]],"mmm")</f>
        <v>Apr</v>
      </c>
      <c r="C98" t="s">
        <v>18</v>
      </c>
      <c r="D98" t="s">
        <v>19</v>
      </c>
      <c r="E98" t="s">
        <v>20</v>
      </c>
      <c r="F98">
        <v>24</v>
      </c>
      <c r="G98">
        <v>21.51</v>
      </c>
      <c r="H98">
        <v>2.4900000000000002</v>
      </c>
      <c r="I98">
        <v>2</v>
      </c>
      <c r="J98">
        <v>2.4900000000000002</v>
      </c>
      <c r="K98">
        <v>5</v>
      </c>
      <c r="L98">
        <v>2.4900000000000002</v>
      </c>
      <c r="M98">
        <v>1</v>
      </c>
      <c r="N98">
        <v>1</v>
      </c>
      <c r="O98">
        <v>3359</v>
      </c>
      <c r="P98">
        <v>5614</v>
      </c>
      <c r="Q98" t="s">
        <v>21</v>
      </c>
      <c r="R98">
        <v>0.98</v>
      </c>
      <c r="S98">
        <v>0.96</v>
      </c>
    </row>
    <row r="99" spans="1:19" x14ac:dyDescent="0.3">
      <c r="A99" s="1">
        <v>45389</v>
      </c>
      <c r="B99" s="1" t="str">
        <f>TEXT(Table1[[#This Row],[Date]],"mmm")</f>
        <v>Apr</v>
      </c>
      <c r="C99" t="s">
        <v>18</v>
      </c>
      <c r="D99" t="s">
        <v>19</v>
      </c>
      <c r="E99" t="s">
        <v>20</v>
      </c>
      <c r="F99">
        <v>24</v>
      </c>
      <c r="G99">
        <v>22.71</v>
      </c>
      <c r="H99">
        <v>1.29</v>
      </c>
      <c r="I99">
        <v>2</v>
      </c>
      <c r="J99">
        <v>1.29</v>
      </c>
      <c r="K99">
        <v>3</v>
      </c>
      <c r="L99">
        <v>1.29</v>
      </c>
      <c r="M99">
        <v>1</v>
      </c>
      <c r="N99">
        <v>1</v>
      </c>
      <c r="O99">
        <v>3167</v>
      </c>
      <c r="P99">
        <v>6226</v>
      </c>
      <c r="Q99" t="s">
        <v>22</v>
      </c>
      <c r="R99">
        <v>0.99</v>
      </c>
      <c r="S99">
        <v>0.97</v>
      </c>
    </row>
    <row r="100" spans="1:19" x14ac:dyDescent="0.3">
      <c r="A100" s="1">
        <v>45390</v>
      </c>
      <c r="B100" s="1" t="str">
        <f>TEXT(Table1[[#This Row],[Date]],"mmm")</f>
        <v>Apr</v>
      </c>
      <c r="C100" t="s">
        <v>18</v>
      </c>
      <c r="D100" t="s">
        <v>19</v>
      </c>
      <c r="E100" t="s">
        <v>20</v>
      </c>
      <c r="F100">
        <v>24</v>
      </c>
      <c r="G100">
        <v>21.3</v>
      </c>
      <c r="H100">
        <v>2.7</v>
      </c>
      <c r="I100">
        <v>2</v>
      </c>
      <c r="J100">
        <v>2.7</v>
      </c>
      <c r="K100">
        <v>5</v>
      </c>
      <c r="L100">
        <v>2.7</v>
      </c>
      <c r="M100">
        <v>1</v>
      </c>
      <c r="N100">
        <v>1</v>
      </c>
      <c r="O100">
        <v>3369</v>
      </c>
      <c r="P100">
        <v>6870</v>
      </c>
      <c r="Q100" t="s">
        <v>22</v>
      </c>
      <c r="R100">
        <v>0.99</v>
      </c>
      <c r="S100">
        <v>0.94</v>
      </c>
    </row>
    <row r="101" spans="1:19" x14ac:dyDescent="0.3">
      <c r="A101" s="1">
        <v>45391</v>
      </c>
      <c r="B101" s="1" t="str">
        <f>TEXT(Table1[[#This Row],[Date]],"mmm")</f>
        <v>Apr</v>
      </c>
      <c r="C101" t="s">
        <v>18</v>
      </c>
      <c r="D101" t="s">
        <v>19</v>
      </c>
      <c r="E101" t="s">
        <v>20</v>
      </c>
      <c r="F101">
        <v>24</v>
      </c>
      <c r="G101">
        <v>23.25</v>
      </c>
      <c r="H101">
        <v>0.75</v>
      </c>
      <c r="I101">
        <v>0</v>
      </c>
      <c r="J101">
        <v>0.75</v>
      </c>
      <c r="K101">
        <v>4</v>
      </c>
      <c r="L101">
        <v>0.75</v>
      </c>
      <c r="M101">
        <v>1</v>
      </c>
      <c r="N101">
        <v>1</v>
      </c>
      <c r="O101">
        <v>3233</v>
      </c>
      <c r="P101">
        <v>6081</v>
      </c>
      <c r="Q101" t="s">
        <v>21</v>
      </c>
      <c r="R101">
        <v>0.97</v>
      </c>
      <c r="S101">
        <v>0.94</v>
      </c>
    </row>
    <row r="102" spans="1:19" x14ac:dyDescent="0.3">
      <c r="A102" s="1">
        <v>45392</v>
      </c>
      <c r="B102" s="1" t="str">
        <f>TEXT(Table1[[#This Row],[Date]],"mmm")</f>
        <v>Apr</v>
      </c>
      <c r="C102" t="s">
        <v>18</v>
      </c>
      <c r="D102" t="s">
        <v>19</v>
      </c>
      <c r="E102" t="s">
        <v>20</v>
      </c>
      <c r="F102">
        <v>24</v>
      </c>
      <c r="G102">
        <v>21.12</v>
      </c>
      <c r="H102">
        <v>2.88</v>
      </c>
      <c r="I102">
        <v>1</v>
      </c>
      <c r="J102">
        <v>2.88</v>
      </c>
      <c r="K102">
        <v>3</v>
      </c>
      <c r="L102">
        <v>2.88</v>
      </c>
      <c r="M102">
        <v>1</v>
      </c>
      <c r="N102">
        <v>1</v>
      </c>
      <c r="O102">
        <v>2954</v>
      </c>
      <c r="P102">
        <v>7459</v>
      </c>
      <c r="Q102" t="s">
        <v>21</v>
      </c>
      <c r="R102">
        <v>0.98</v>
      </c>
      <c r="S102">
        <v>0.92</v>
      </c>
    </row>
    <row r="103" spans="1:19" x14ac:dyDescent="0.3">
      <c r="A103" s="1">
        <v>45393</v>
      </c>
      <c r="B103" s="1" t="str">
        <f>TEXT(Table1[[#This Row],[Date]],"mmm")</f>
        <v>Apr</v>
      </c>
      <c r="C103" t="s">
        <v>18</v>
      </c>
      <c r="D103" t="s">
        <v>19</v>
      </c>
      <c r="E103" t="s">
        <v>20</v>
      </c>
      <c r="F103">
        <v>24</v>
      </c>
      <c r="G103">
        <v>23.17</v>
      </c>
      <c r="H103">
        <v>0.83</v>
      </c>
      <c r="I103">
        <v>0</v>
      </c>
      <c r="J103">
        <v>0.83</v>
      </c>
      <c r="K103">
        <v>5</v>
      </c>
      <c r="L103">
        <v>0.83</v>
      </c>
      <c r="M103">
        <v>1</v>
      </c>
      <c r="N103">
        <v>1</v>
      </c>
      <c r="O103">
        <v>3306</v>
      </c>
      <c r="P103">
        <v>7904</v>
      </c>
      <c r="Q103" t="s">
        <v>21</v>
      </c>
      <c r="R103">
        <v>0.98</v>
      </c>
      <c r="S103">
        <v>0.95</v>
      </c>
    </row>
    <row r="104" spans="1:19" x14ac:dyDescent="0.3">
      <c r="A104" s="1">
        <v>45394</v>
      </c>
      <c r="B104" s="1" t="str">
        <f>TEXT(Table1[[#This Row],[Date]],"mmm")</f>
        <v>Apr</v>
      </c>
      <c r="C104" t="s">
        <v>18</v>
      </c>
      <c r="D104" t="s">
        <v>19</v>
      </c>
      <c r="E104" t="s">
        <v>20</v>
      </c>
      <c r="F104">
        <v>24</v>
      </c>
      <c r="G104">
        <v>21.41</v>
      </c>
      <c r="H104">
        <v>2.59</v>
      </c>
      <c r="I104">
        <v>0</v>
      </c>
      <c r="J104">
        <v>2.59</v>
      </c>
      <c r="K104">
        <v>5</v>
      </c>
      <c r="L104">
        <v>2.59</v>
      </c>
      <c r="M104">
        <v>1</v>
      </c>
      <c r="N104">
        <v>1</v>
      </c>
      <c r="O104">
        <v>3239</v>
      </c>
      <c r="P104">
        <v>6135</v>
      </c>
      <c r="Q104" t="s">
        <v>21</v>
      </c>
      <c r="R104">
        <v>0.96</v>
      </c>
      <c r="S104">
        <v>0.94</v>
      </c>
    </row>
    <row r="105" spans="1:19" x14ac:dyDescent="0.3">
      <c r="A105" s="1">
        <v>45395</v>
      </c>
      <c r="B105" s="1" t="str">
        <f>TEXT(Table1[[#This Row],[Date]],"mmm")</f>
        <v>Apr</v>
      </c>
      <c r="C105" t="s">
        <v>18</v>
      </c>
      <c r="D105" t="s">
        <v>19</v>
      </c>
      <c r="E105" t="s">
        <v>20</v>
      </c>
      <c r="F105">
        <v>24</v>
      </c>
      <c r="G105">
        <v>23.29</v>
      </c>
      <c r="H105">
        <v>0.71</v>
      </c>
      <c r="I105">
        <v>2</v>
      </c>
      <c r="J105">
        <v>0.71</v>
      </c>
      <c r="K105">
        <v>4</v>
      </c>
      <c r="L105">
        <v>0.71</v>
      </c>
      <c r="M105">
        <v>0</v>
      </c>
      <c r="N105">
        <v>0</v>
      </c>
      <c r="O105">
        <v>3232</v>
      </c>
      <c r="P105">
        <v>5301</v>
      </c>
      <c r="Q105" t="s">
        <v>21</v>
      </c>
      <c r="R105">
        <v>0.97</v>
      </c>
      <c r="S105">
        <v>0.92</v>
      </c>
    </row>
    <row r="106" spans="1:19" x14ac:dyDescent="0.3">
      <c r="A106" s="1">
        <v>45396</v>
      </c>
      <c r="B106" s="1" t="str">
        <f>TEXT(Table1[[#This Row],[Date]],"mmm")</f>
        <v>Apr</v>
      </c>
      <c r="C106" t="s">
        <v>18</v>
      </c>
      <c r="D106" t="s">
        <v>19</v>
      </c>
      <c r="E106" t="s">
        <v>20</v>
      </c>
      <c r="F106">
        <v>24</v>
      </c>
      <c r="G106">
        <v>23.34</v>
      </c>
      <c r="H106">
        <v>0.66</v>
      </c>
      <c r="I106">
        <v>2</v>
      </c>
      <c r="J106">
        <v>0.66</v>
      </c>
      <c r="K106">
        <v>5</v>
      </c>
      <c r="L106">
        <v>0.66</v>
      </c>
      <c r="M106">
        <v>1</v>
      </c>
      <c r="N106">
        <v>1</v>
      </c>
      <c r="O106">
        <v>3318</v>
      </c>
      <c r="P106">
        <v>7517</v>
      </c>
      <c r="Q106" t="s">
        <v>22</v>
      </c>
      <c r="R106">
        <v>0.96</v>
      </c>
      <c r="S106">
        <v>0.95</v>
      </c>
    </row>
    <row r="107" spans="1:19" x14ac:dyDescent="0.3">
      <c r="A107" s="1">
        <v>45397</v>
      </c>
      <c r="B107" s="1" t="str">
        <f>TEXT(Table1[[#This Row],[Date]],"mmm")</f>
        <v>Apr</v>
      </c>
      <c r="C107" t="s">
        <v>18</v>
      </c>
      <c r="D107" t="s">
        <v>19</v>
      </c>
      <c r="E107" t="s">
        <v>20</v>
      </c>
      <c r="F107">
        <v>24</v>
      </c>
      <c r="G107">
        <v>22.71</v>
      </c>
      <c r="H107">
        <v>1.29</v>
      </c>
      <c r="I107">
        <v>2</v>
      </c>
      <c r="J107">
        <v>1.29</v>
      </c>
      <c r="K107">
        <v>4</v>
      </c>
      <c r="L107">
        <v>1.29</v>
      </c>
      <c r="M107">
        <v>1</v>
      </c>
      <c r="N107">
        <v>1</v>
      </c>
      <c r="O107">
        <v>2857</v>
      </c>
      <c r="P107">
        <v>6576</v>
      </c>
      <c r="Q107" t="s">
        <v>21</v>
      </c>
      <c r="R107">
        <v>0.97</v>
      </c>
      <c r="S107">
        <v>0.95</v>
      </c>
    </row>
    <row r="108" spans="1:19" x14ac:dyDescent="0.3">
      <c r="A108" s="1">
        <v>45398</v>
      </c>
      <c r="B108" s="1" t="str">
        <f>TEXT(Table1[[#This Row],[Date]],"mmm")</f>
        <v>Apr</v>
      </c>
      <c r="C108" t="s">
        <v>18</v>
      </c>
      <c r="D108" t="s">
        <v>19</v>
      </c>
      <c r="E108" t="s">
        <v>20</v>
      </c>
      <c r="F108">
        <v>24</v>
      </c>
      <c r="G108">
        <v>21.05</v>
      </c>
      <c r="H108">
        <v>2.95</v>
      </c>
      <c r="I108">
        <v>1</v>
      </c>
      <c r="J108">
        <v>2.95</v>
      </c>
      <c r="K108">
        <v>4</v>
      </c>
      <c r="L108">
        <v>2.95</v>
      </c>
      <c r="M108">
        <v>1</v>
      </c>
      <c r="N108">
        <v>1</v>
      </c>
      <c r="O108">
        <v>3299</v>
      </c>
      <c r="P108">
        <v>6961</v>
      </c>
      <c r="Q108" t="s">
        <v>21</v>
      </c>
      <c r="R108">
        <v>0.98</v>
      </c>
      <c r="S108">
        <v>0.92</v>
      </c>
    </row>
    <row r="109" spans="1:19" x14ac:dyDescent="0.3">
      <c r="A109" s="1">
        <v>45399</v>
      </c>
      <c r="B109" s="1" t="str">
        <f>TEXT(Table1[[#This Row],[Date]],"mmm")</f>
        <v>Apr</v>
      </c>
      <c r="C109" t="s">
        <v>18</v>
      </c>
      <c r="D109" t="s">
        <v>19</v>
      </c>
      <c r="E109" t="s">
        <v>20</v>
      </c>
      <c r="F109">
        <v>24</v>
      </c>
      <c r="G109">
        <v>23.1</v>
      </c>
      <c r="H109">
        <v>0.9</v>
      </c>
      <c r="I109">
        <v>2</v>
      </c>
      <c r="J109">
        <v>0.9</v>
      </c>
      <c r="K109">
        <v>4</v>
      </c>
      <c r="L109">
        <v>0.9</v>
      </c>
      <c r="M109">
        <v>0</v>
      </c>
      <c r="N109">
        <v>0</v>
      </c>
      <c r="O109">
        <v>2988</v>
      </c>
      <c r="P109">
        <v>5540</v>
      </c>
      <c r="Q109" t="s">
        <v>21</v>
      </c>
      <c r="R109">
        <v>0.96</v>
      </c>
      <c r="S109">
        <v>0.93</v>
      </c>
    </row>
    <row r="110" spans="1:19" x14ac:dyDescent="0.3">
      <c r="A110" s="1">
        <v>45400</v>
      </c>
      <c r="B110" s="1" t="str">
        <f>TEXT(Table1[[#This Row],[Date]],"mmm")</f>
        <v>Apr</v>
      </c>
      <c r="C110" t="s">
        <v>18</v>
      </c>
      <c r="D110" t="s">
        <v>19</v>
      </c>
      <c r="E110" t="s">
        <v>20</v>
      </c>
      <c r="F110">
        <v>24</v>
      </c>
      <c r="G110">
        <v>22.63</v>
      </c>
      <c r="H110">
        <v>1.37</v>
      </c>
      <c r="I110">
        <v>2</v>
      </c>
      <c r="J110">
        <v>1.37</v>
      </c>
      <c r="K110">
        <v>4</v>
      </c>
      <c r="L110">
        <v>1.37</v>
      </c>
      <c r="M110">
        <v>1</v>
      </c>
      <c r="N110">
        <v>1</v>
      </c>
      <c r="O110">
        <v>2803</v>
      </c>
      <c r="P110">
        <v>6342</v>
      </c>
      <c r="Q110" t="s">
        <v>21</v>
      </c>
      <c r="R110">
        <v>0.97</v>
      </c>
      <c r="S110">
        <v>0.96</v>
      </c>
    </row>
    <row r="111" spans="1:19" x14ac:dyDescent="0.3">
      <c r="A111" s="1">
        <v>45401</v>
      </c>
      <c r="B111" s="1" t="str">
        <f>TEXT(Table1[[#This Row],[Date]],"mmm")</f>
        <v>Apr</v>
      </c>
      <c r="C111" t="s">
        <v>18</v>
      </c>
      <c r="D111" t="s">
        <v>19</v>
      </c>
      <c r="E111" t="s">
        <v>20</v>
      </c>
      <c r="F111">
        <v>24</v>
      </c>
      <c r="G111">
        <v>23.11</v>
      </c>
      <c r="H111">
        <v>0.89</v>
      </c>
      <c r="I111">
        <v>2</v>
      </c>
      <c r="J111">
        <v>0.89</v>
      </c>
      <c r="K111">
        <v>5</v>
      </c>
      <c r="L111">
        <v>0.89</v>
      </c>
      <c r="M111">
        <v>1</v>
      </c>
      <c r="N111">
        <v>1</v>
      </c>
      <c r="O111">
        <v>2922</v>
      </c>
      <c r="P111">
        <v>5320</v>
      </c>
      <c r="Q111" t="s">
        <v>21</v>
      </c>
      <c r="R111">
        <v>0.99</v>
      </c>
      <c r="S111">
        <v>0.95</v>
      </c>
    </row>
    <row r="112" spans="1:19" x14ac:dyDescent="0.3">
      <c r="A112" s="1">
        <v>45402</v>
      </c>
      <c r="B112" s="1" t="str">
        <f>TEXT(Table1[[#This Row],[Date]],"mmm")</f>
        <v>Apr</v>
      </c>
      <c r="C112" t="s">
        <v>18</v>
      </c>
      <c r="D112" t="s">
        <v>19</v>
      </c>
      <c r="E112" t="s">
        <v>20</v>
      </c>
      <c r="F112">
        <v>24</v>
      </c>
      <c r="G112">
        <v>21.35</v>
      </c>
      <c r="H112">
        <v>2.65</v>
      </c>
      <c r="I112">
        <v>2</v>
      </c>
      <c r="J112">
        <v>2.65</v>
      </c>
      <c r="K112">
        <v>3</v>
      </c>
      <c r="L112">
        <v>2.65</v>
      </c>
      <c r="M112">
        <v>1</v>
      </c>
      <c r="N112">
        <v>1</v>
      </c>
      <c r="O112">
        <v>2870</v>
      </c>
      <c r="P112">
        <v>5233</v>
      </c>
      <c r="Q112" t="s">
        <v>22</v>
      </c>
      <c r="R112">
        <v>0.97</v>
      </c>
      <c r="S112">
        <v>0.93</v>
      </c>
    </row>
    <row r="113" spans="1:19" x14ac:dyDescent="0.3">
      <c r="A113" s="1">
        <v>45403</v>
      </c>
      <c r="B113" s="1" t="str">
        <f>TEXT(Table1[[#This Row],[Date]],"mmm")</f>
        <v>Apr</v>
      </c>
      <c r="C113" t="s">
        <v>18</v>
      </c>
      <c r="D113" t="s">
        <v>19</v>
      </c>
      <c r="E113" t="s">
        <v>20</v>
      </c>
      <c r="F113">
        <v>24</v>
      </c>
      <c r="G113">
        <v>22.5</v>
      </c>
      <c r="H113">
        <v>1.5</v>
      </c>
      <c r="I113">
        <v>1</v>
      </c>
      <c r="J113">
        <v>1.5</v>
      </c>
      <c r="K113">
        <v>4</v>
      </c>
      <c r="L113">
        <v>1.5</v>
      </c>
      <c r="M113">
        <v>0</v>
      </c>
      <c r="N113">
        <v>0</v>
      </c>
      <c r="O113">
        <v>3064</v>
      </c>
      <c r="P113">
        <v>5815</v>
      </c>
      <c r="Q113" t="s">
        <v>21</v>
      </c>
      <c r="R113">
        <v>0.97</v>
      </c>
      <c r="S113">
        <v>0.96</v>
      </c>
    </row>
    <row r="114" spans="1:19" x14ac:dyDescent="0.3">
      <c r="A114" s="1">
        <v>45404</v>
      </c>
      <c r="B114" s="1" t="str">
        <f>TEXT(Table1[[#This Row],[Date]],"mmm")</f>
        <v>Apr</v>
      </c>
      <c r="C114" t="s">
        <v>18</v>
      </c>
      <c r="D114" t="s">
        <v>19</v>
      </c>
      <c r="E114" t="s">
        <v>20</v>
      </c>
      <c r="F114">
        <v>24</v>
      </c>
      <c r="G114">
        <v>23.53</v>
      </c>
      <c r="H114">
        <v>0.47</v>
      </c>
      <c r="I114">
        <v>1</v>
      </c>
      <c r="J114">
        <v>0.47</v>
      </c>
      <c r="K114">
        <v>4</v>
      </c>
      <c r="L114">
        <v>0.47</v>
      </c>
      <c r="M114">
        <v>1</v>
      </c>
      <c r="N114">
        <v>1</v>
      </c>
      <c r="O114">
        <v>3004</v>
      </c>
      <c r="P114">
        <v>7920</v>
      </c>
      <c r="Q114" t="s">
        <v>21</v>
      </c>
      <c r="R114">
        <v>0.98</v>
      </c>
      <c r="S114">
        <v>0.97</v>
      </c>
    </row>
    <row r="115" spans="1:19" x14ac:dyDescent="0.3">
      <c r="A115" s="1">
        <v>45405</v>
      </c>
      <c r="B115" s="1" t="str">
        <f>TEXT(Table1[[#This Row],[Date]],"mmm")</f>
        <v>Apr</v>
      </c>
      <c r="C115" t="s">
        <v>18</v>
      </c>
      <c r="D115" t="s">
        <v>19</v>
      </c>
      <c r="E115" t="s">
        <v>20</v>
      </c>
      <c r="F115">
        <v>24</v>
      </c>
      <c r="G115">
        <v>21.96</v>
      </c>
      <c r="H115">
        <v>2.04</v>
      </c>
      <c r="I115">
        <v>0</v>
      </c>
      <c r="J115">
        <v>2.04</v>
      </c>
      <c r="K115">
        <v>5</v>
      </c>
      <c r="L115">
        <v>2.04</v>
      </c>
      <c r="M115">
        <v>0</v>
      </c>
      <c r="N115">
        <v>0</v>
      </c>
      <c r="O115">
        <v>3262</v>
      </c>
      <c r="P115">
        <v>5967</v>
      </c>
      <c r="Q115" t="s">
        <v>21</v>
      </c>
      <c r="R115">
        <v>0.98</v>
      </c>
      <c r="S115">
        <v>0.94</v>
      </c>
    </row>
    <row r="116" spans="1:19" x14ac:dyDescent="0.3">
      <c r="A116" s="1">
        <v>45406</v>
      </c>
      <c r="B116" s="1" t="str">
        <f>TEXT(Table1[[#This Row],[Date]],"mmm")</f>
        <v>Apr</v>
      </c>
      <c r="C116" t="s">
        <v>18</v>
      </c>
      <c r="D116" t="s">
        <v>19</v>
      </c>
      <c r="E116" t="s">
        <v>20</v>
      </c>
      <c r="F116">
        <v>24</v>
      </c>
      <c r="G116">
        <v>22.89</v>
      </c>
      <c r="H116">
        <v>1.1100000000000001</v>
      </c>
      <c r="I116">
        <v>1</v>
      </c>
      <c r="J116">
        <v>1.1100000000000001</v>
      </c>
      <c r="K116">
        <v>5</v>
      </c>
      <c r="L116">
        <v>1.1100000000000001</v>
      </c>
      <c r="M116">
        <v>1</v>
      </c>
      <c r="N116">
        <v>1</v>
      </c>
      <c r="O116">
        <v>3085</v>
      </c>
      <c r="P116">
        <v>5522</v>
      </c>
      <c r="Q116" t="s">
        <v>21</v>
      </c>
      <c r="R116">
        <v>0.97</v>
      </c>
      <c r="S116">
        <v>0.93</v>
      </c>
    </row>
    <row r="117" spans="1:19" x14ac:dyDescent="0.3">
      <c r="A117" s="1">
        <v>45407</v>
      </c>
      <c r="B117" s="1" t="str">
        <f>TEXT(Table1[[#This Row],[Date]],"mmm")</f>
        <v>Apr</v>
      </c>
      <c r="C117" t="s">
        <v>18</v>
      </c>
      <c r="D117" t="s">
        <v>19</v>
      </c>
      <c r="E117" t="s">
        <v>20</v>
      </c>
      <c r="F117">
        <v>24</v>
      </c>
      <c r="G117">
        <v>23.49</v>
      </c>
      <c r="H117">
        <v>0.51</v>
      </c>
      <c r="I117">
        <v>2</v>
      </c>
      <c r="J117">
        <v>0.51</v>
      </c>
      <c r="K117">
        <v>4</v>
      </c>
      <c r="L117">
        <v>0.51</v>
      </c>
      <c r="M117">
        <v>1</v>
      </c>
      <c r="N117">
        <v>1</v>
      </c>
      <c r="O117">
        <v>3372</v>
      </c>
      <c r="P117">
        <v>7251</v>
      </c>
      <c r="Q117" t="s">
        <v>21</v>
      </c>
      <c r="R117">
        <v>0.96</v>
      </c>
      <c r="S117">
        <v>0.97</v>
      </c>
    </row>
    <row r="118" spans="1:19" x14ac:dyDescent="0.3">
      <c r="A118" s="1">
        <v>45408</v>
      </c>
      <c r="B118" s="1" t="str">
        <f>TEXT(Table1[[#This Row],[Date]],"mmm")</f>
        <v>Apr</v>
      </c>
      <c r="C118" t="s">
        <v>18</v>
      </c>
      <c r="D118" t="s">
        <v>19</v>
      </c>
      <c r="E118" t="s">
        <v>20</v>
      </c>
      <c r="F118">
        <v>24</v>
      </c>
      <c r="G118">
        <v>21.57</v>
      </c>
      <c r="H118">
        <v>2.4300000000000002</v>
      </c>
      <c r="I118">
        <v>1</v>
      </c>
      <c r="J118">
        <v>2.4300000000000002</v>
      </c>
      <c r="K118">
        <v>5</v>
      </c>
      <c r="L118">
        <v>2.4300000000000002</v>
      </c>
      <c r="M118">
        <v>1</v>
      </c>
      <c r="N118">
        <v>1</v>
      </c>
      <c r="O118">
        <v>3101</v>
      </c>
      <c r="P118">
        <v>7304</v>
      </c>
      <c r="Q118" t="s">
        <v>21</v>
      </c>
      <c r="R118">
        <v>0.99</v>
      </c>
      <c r="S118">
        <v>0.96</v>
      </c>
    </row>
    <row r="119" spans="1:19" x14ac:dyDescent="0.3">
      <c r="A119" s="1">
        <v>45409</v>
      </c>
      <c r="B119" s="1" t="str">
        <f>TEXT(Table1[[#This Row],[Date]],"mmm")</f>
        <v>Apr</v>
      </c>
      <c r="C119" t="s">
        <v>18</v>
      </c>
      <c r="D119" t="s">
        <v>19</v>
      </c>
      <c r="E119" t="s">
        <v>20</v>
      </c>
      <c r="F119">
        <v>24</v>
      </c>
      <c r="G119">
        <v>23.1</v>
      </c>
      <c r="H119">
        <v>0.9</v>
      </c>
      <c r="I119">
        <v>2</v>
      </c>
      <c r="J119">
        <v>0.9</v>
      </c>
      <c r="K119">
        <v>4</v>
      </c>
      <c r="L119">
        <v>0.9</v>
      </c>
      <c r="M119">
        <v>0</v>
      </c>
      <c r="N119">
        <v>0</v>
      </c>
      <c r="O119">
        <v>2970</v>
      </c>
      <c r="P119">
        <v>7496</v>
      </c>
      <c r="Q119" t="s">
        <v>22</v>
      </c>
      <c r="R119">
        <v>0.98</v>
      </c>
      <c r="S119">
        <v>0.93</v>
      </c>
    </row>
    <row r="120" spans="1:19" x14ac:dyDescent="0.3">
      <c r="A120" s="1">
        <v>45410</v>
      </c>
      <c r="B120" s="1" t="str">
        <f>TEXT(Table1[[#This Row],[Date]],"mmm")</f>
        <v>Apr</v>
      </c>
      <c r="C120" t="s">
        <v>18</v>
      </c>
      <c r="D120" t="s">
        <v>19</v>
      </c>
      <c r="E120" t="s">
        <v>20</v>
      </c>
      <c r="F120">
        <v>24</v>
      </c>
      <c r="G120">
        <v>23.57</v>
      </c>
      <c r="H120">
        <v>0.43</v>
      </c>
      <c r="I120">
        <v>2</v>
      </c>
      <c r="J120">
        <v>0.43</v>
      </c>
      <c r="K120">
        <v>5</v>
      </c>
      <c r="L120">
        <v>0.43</v>
      </c>
      <c r="M120">
        <v>1</v>
      </c>
      <c r="N120">
        <v>1</v>
      </c>
      <c r="O120">
        <v>3063</v>
      </c>
      <c r="P120">
        <v>7572</v>
      </c>
      <c r="Q120" t="s">
        <v>22</v>
      </c>
      <c r="R120">
        <v>0.99</v>
      </c>
      <c r="S120">
        <v>0.96</v>
      </c>
    </row>
    <row r="121" spans="1:19" x14ac:dyDescent="0.3">
      <c r="A121" s="1">
        <v>45411</v>
      </c>
      <c r="B121" s="1" t="str">
        <f>TEXT(Table1[[#This Row],[Date]],"mmm")</f>
        <v>Apr</v>
      </c>
      <c r="C121" t="s">
        <v>18</v>
      </c>
      <c r="D121" t="s">
        <v>19</v>
      </c>
      <c r="E121" t="s">
        <v>20</v>
      </c>
      <c r="F121">
        <v>24</v>
      </c>
      <c r="G121">
        <v>23.2</v>
      </c>
      <c r="H121">
        <v>0.8</v>
      </c>
      <c r="I121">
        <v>2</v>
      </c>
      <c r="J121">
        <v>0.8</v>
      </c>
      <c r="K121">
        <v>4</v>
      </c>
      <c r="L121">
        <v>0.8</v>
      </c>
      <c r="M121">
        <v>1</v>
      </c>
      <c r="N121">
        <v>1</v>
      </c>
      <c r="O121">
        <v>2923</v>
      </c>
      <c r="P121">
        <v>7235</v>
      </c>
      <c r="Q121" t="s">
        <v>22</v>
      </c>
      <c r="R121">
        <v>0.98</v>
      </c>
      <c r="S121">
        <v>0.97</v>
      </c>
    </row>
    <row r="122" spans="1:19" x14ac:dyDescent="0.3">
      <c r="A122" s="1">
        <v>45412</v>
      </c>
      <c r="B122" s="1" t="str">
        <f>TEXT(Table1[[#This Row],[Date]],"mmm")</f>
        <v>Apr</v>
      </c>
      <c r="C122" t="s">
        <v>18</v>
      </c>
      <c r="D122" t="s">
        <v>19</v>
      </c>
      <c r="E122" t="s">
        <v>20</v>
      </c>
      <c r="F122">
        <v>24</v>
      </c>
      <c r="G122">
        <v>21.61</v>
      </c>
      <c r="H122">
        <v>2.39</v>
      </c>
      <c r="I122">
        <v>2</v>
      </c>
      <c r="J122">
        <v>2.39</v>
      </c>
      <c r="K122">
        <v>5</v>
      </c>
      <c r="L122">
        <v>2.39</v>
      </c>
      <c r="M122">
        <v>1</v>
      </c>
      <c r="N122">
        <v>1</v>
      </c>
      <c r="O122">
        <v>3276</v>
      </c>
      <c r="P122">
        <v>6380</v>
      </c>
      <c r="Q122" t="s">
        <v>22</v>
      </c>
      <c r="R122">
        <v>0.96</v>
      </c>
      <c r="S122">
        <v>0.94</v>
      </c>
    </row>
    <row r="123" spans="1:19" x14ac:dyDescent="0.3">
      <c r="A123" s="1">
        <v>45413</v>
      </c>
      <c r="B123" s="1" t="str">
        <f>TEXT(Table1[[#This Row],[Date]],"mmm")</f>
        <v>May</v>
      </c>
      <c r="C123" t="s">
        <v>18</v>
      </c>
      <c r="D123" t="s">
        <v>19</v>
      </c>
      <c r="E123" t="s">
        <v>20</v>
      </c>
      <c r="F123">
        <v>24</v>
      </c>
      <c r="G123">
        <v>22.43</v>
      </c>
      <c r="H123">
        <v>1.57</v>
      </c>
      <c r="I123">
        <v>0</v>
      </c>
      <c r="J123">
        <v>1.57</v>
      </c>
      <c r="K123">
        <v>4</v>
      </c>
      <c r="L123">
        <v>1.57</v>
      </c>
      <c r="M123">
        <v>1</v>
      </c>
      <c r="N123">
        <v>1</v>
      </c>
      <c r="O123">
        <v>3346</v>
      </c>
      <c r="P123">
        <v>7252</v>
      </c>
      <c r="Q123" t="s">
        <v>21</v>
      </c>
      <c r="R123">
        <v>0.99</v>
      </c>
      <c r="S123">
        <v>0.96</v>
      </c>
    </row>
    <row r="124" spans="1:19" x14ac:dyDescent="0.3">
      <c r="A124" s="1">
        <v>45414</v>
      </c>
      <c r="B124" s="1" t="str">
        <f>TEXT(Table1[[#This Row],[Date]],"mmm")</f>
        <v>May</v>
      </c>
      <c r="C124" t="s">
        <v>18</v>
      </c>
      <c r="D124" t="s">
        <v>19</v>
      </c>
      <c r="E124" t="s">
        <v>20</v>
      </c>
      <c r="F124">
        <v>24</v>
      </c>
      <c r="G124">
        <v>21.29</v>
      </c>
      <c r="H124">
        <v>2.71</v>
      </c>
      <c r="I124">
        <v>2</v>
      </c>
      <c r="J124">
        <v>2.71</v>
      </c>
      <c r="K124">
        <v>5</v>
      </c>
      <c r="L124">
        <v>2.71</v>
      </c>
      <c r="M124">
        <v>1</v>
      </c>
      <c r="N124">
        <v>1</v>
      </c>
      <c r="O124">
        <v>3283</v>
      </c>
      <c r="P124">
        <v>5786</v>
      </c>
      <c r="Q124" t="s">
        <v>22</v>
      </c>
      <c r="R124">
        <v>0.96</v>
      </c>
      <c r="S124">
        <v>0.96</v>
      </c>
    </row>
    <row r="125" spans="1:19" x14ac:dyDescent="0.3">
      <c r="A125" s="1">
        <v>45415</v>
      </c>
      <c r="B125" s="1" t="str">
        <f>TEXT(Table1[[#This Row],[Date]],"mmm")</f>
        <v>May</v>
      </c>
      <c r="C125" t="s">
        <v>18</v>
      </c>
      <c r="D125" t="s">
        <v>19</v>
      </c>
      <c r="E125" t="s">
        <v>20</v>
      </c>
      <c r="F125">
        <v>24</v>
      </c>
      <c r="G125">
        <v>21.37</v>
      </c>
      <c r="H125">
        <v>2.63</v>
      </c>
      <c r="I125">
        <v>1</v>
      </c>
      <c r="J125">
        <v>2.63</v>
      </c>
      <c r="K125">
        <v>5</v>
      </c>
      <c r="L125">
        <v>2.63</v>
      </c>
      <c r="M125">
        <v>1</v>
      </c>
      <c r="N125">
        <v>1</v>
      </c>
      <c r="O125">
        <v>3240</v>
      </c>
      <c r="P125">
        <v>7040</v>
      </c>
      <c r="Q125" t="s">
        <v>21</v>
      </c>
      <c r="R125">
        <v>0.96</v>
      </c>
      <c r="S125">
        <v>0.96</v>
      </c>
    </row>
    <row r="126" spans="1:19" x14ac:dyDescent="0.3">
      <c r="A126" s="1">
        <v>45416</v>
      </c>
      <c r="B126" s="1" t="str">
        <f>TEXT(Table1[[#This Row],[Date]],"mmm")</f>
        <v>May</v>
      </c>
      <c r="C126" t="s">
        <v>18</v>
      </c>
      <c r="D126" t="s">
        <v>19</v>
      </c>
      <c r="E126" t="s">
        <v>20</v>
      </c>
      <c r="F126">
        <v>24</v>
      </c>
      <c r="G126">
        <v>21.22</v>
      </c>
      <c r="H126">
        <v>2.78</v>
      </c>
      <c r="I126">
        <v>0</v>
      </c>
      <c r="J126">
        <v>2.78</v>
      </c>
      <c r="K126">
        <v>3</v>
      </c>
      <c r="L126">
        <v>2.78</v>
      </c>
      <c r="M126">
        <v>1</v>
      </c>
      <c r="N126">
        <v>1</v>
      </c>
      <c r="O126">
        <v>2999</v>
      </c>
      <c r="P126">
        <v>5974</v>
      </c>
      <c r="Q126" t="s">
        <v>21</v>
      </c>
      <c r="R126">
        <v>0.96</v>
      </c>
      <c r="S126">
        <v>0.97</v>
      </c>
    </row>
    <row r="127" spans="1:19" x14ac:dyDescent="0.3">
      <c r="A127" s="1">
        <v>45417</v>
      </c>
      <c r="B127" s="1" t="str">
        <f>TEXT(Table1[[#This Row],[Date]],"mmm")</f>
        <v>May</v>
      </c>
      <c r="C127" t="s">
        <v>18</v>
      </c>
      <c r="D127" t="s">
        <v>19</v>
      </c>
      <c r="E127" t="s">
        <v>20</v>
      </c>
      <c r="F127">
        <v>24</v>
      </c>
      <c r="G127">
        <v>22.19</v>
      </c>
      <c r="H127">
        <v>1.81</v>
      </c>
      <c r="I127">
        <v>0</v>
      </c>
      <c r="J127">
        <v>1.81</v>
      </c>
      <c r="K127">
        <v>3</v>
      </c>
      <c r="L127">
        <v>1.81</v>
      </c>
      <c r="M127">
        <v>0</v>
      </c>
      <c r="N127">
        <v>0</v>
      </c>
      <c r="O127">
        <v>3241</v>
      </c>
      <c r="P127">
        <v>6203</v>
      </c>
      <c r="Q127" t="s">
        <v>21</v>
      </c>
      <c r="R127">
        <v>0.98</v>
      </c>
      <c r="S127">
        <v>0.93</v>
      </c>
    </row>
    <row r="128" spans="1:19" x14ac:dyDescent="0.3">
      <c r="A128" s="1">
        <v>45418</v>
      </c>
      <c r="B128" s="1" t="str">
        <f>TEXT(Table1[[#This Row],[Date]],"mmm")</f>
        <v>May</v>
      </c>
      <c r="C128" t="s">
        <v>18</v>
      </c>
      <c r="D128" t="s">
        <v>19</v>
      </c>
      <c r="E128" t="s">
        <v>20</v>
      </c>
      <c r="F128">
        <v>24</v>
      </c>
      <c r="G128">
        <v>21.18</v>
      </c>
      <c r="H128">
        <v>2.82</v>
      </c>
      <c r="I128">
        <v>0</v>
      </c>
      <c r="J128">
        <v>2.82</v>
      </c>
      <c r="K128">
        <v>3</v>
      </c>
      <c r="L128">
        <v>2.82</v>
      </c>
      <c r="M128">
        <v>1</v>
      </c>
      <c r="N128">
        <v>1</v>
      </c>
      <c r="O128">
        <v>3257</v>
      </c>
      <c r="P128">
        <v>6283</v>
      </c>
      <c r="Q128" t="s">
        <v>21</v>
      </c>
      <c r="R128">
        <v>0.96</v>
      </c>
      <c r="S128">
        <v>0.92</v>
      </c>
    </row>
    <row r="129" spans="1:19" x14ac:dyDescent="0.3">
      <c r="A129" s="1">
        <v>45419</v>
      </c>
      <c r="B129" s="1" t="str">
        <f>TEXT(Table1[[#This Row],[Date]],"mmm")</f>
        <v>May</v>
      </c>
      <c r="C129" t="s">
        <v>18</v>
      </c>
      <c r="D129" t="s">
        <v>19</v>
      </c>
      <c r="E129" t="s">
        <v>20</v>
      </c>
      <c r="F129">
        <v>24</v>
      </c>
      <c r="G129">
        <v>23.48</v>
      </c>
      <c r="H129">
        <v>0.52</v>
      </c>
      <c r="I129">
        <v>0</v>
      </c>
      <c r="J129">
        <v>0.52</v>
      </c>
      <c r="K129">
        <v>5</v>
      </c>
      <c r="L129">
        <v>0.52</v>
      </c>
      <c r="M129">
        <v>1</v>
      </c>
      <c r="N129">
        <v>1</v>
      </c>
      <c r="O129">
        <v>2840</v>
      </c>
      <c r="P129">
        <v>5040</v>
      </c>
      <c r="Q129" t="s">
        <v>21</v>
      </c>
      <c r="R129">
        <v>0.97</v>
      </c>
      <c r="S129">
        <v>0.96</v>
      </c>
    </row>
    <row r="130" spans="1:19" x14ac:dyDescent="0.3">
      <c r="A130" s="1">
        <v>45420</v>
      </c>
      <c r="B130" s="1" t="str">
        <f>TEXT(Table1[[#This Row],[Date]],"mmm")</f>
        <v>May</v>
      </c>
      <c r="C130" t="s">
        <v>18</v>
      </c>
      <c r="D130" t="s">
        <v>19</v>
      </c>
      <c r="E130" t="s">
        <v>20</v>
      </c>
      <c r="F130">
        <v>24</v>
      </c>
      <c r="G130">
        <v>23.26</v>
      </c>
      <c r="H130">
        <v>0.74</v>
      </c>
      <c r="I130">
        <v>0</v>
      </c>
      <c r="J130">
        <v>0.74</v>
      </c>
      <c r="K130">
        <v>4</v>
      </c>
      <c r="L130">
        <v>0.74</v>
      </c>
      <c r="M130">
        <v>1</v>
      </c>
      <c r="N130">
        <v>1</v>
      </c>
      <c r="O130">
        <v>3205</v>
      </c>
      <c r="P130">
        <v>6854</v>
      </c>
      <c r="Q130" t="s">
        <v>21</v>
      </c>
      <c r="R130">
        <v>0.98</v>
      </c>
      <c r="S130">
        <v>0.92</v>
      </c>
    </row>
    <row r="131" spans="1:19" x14ac:dyDescent="0.3">
      <c r="A131" s="1">
        <v>45421</v>
      </c>
      <c r="B131" s="1" t="str">
        <f>TEXT(Table1[[#This Row],[Date]],"mmm")</f>
        <v>May</v>
      </c>
      <c r="C131" t="s">
        <v>18</v>
      </c>
      <c r="D131" t="s">
        <v>19</v>
      </c>
      <c r="E131" t="s">
        <v>20</v>
      </c>
      <c r="F131">
        <v>24</v>
      </c>
      <c r="G131">
        <v>22.99</v>
      </c>
      <c r="H131">
        <v>1.01</v>
      </c>
      <c r="I131">
        <v>0</v>
      </c>
      <c r="J131">
        <v>1.01</v>
      </c>
      <c r="K131">
        <v>4</v>
      </c>
      <c r="L131">
        <v>1.01</v>
      </c>
      <c r="M131">
        <v>1</v>
      </c>
      <c r="N131">
        <v>1</v>
      </c>
      <c r="O131">
        <v>2958</v>
      </c>
      <c r="P131">
        <v>6045</v>
      </c>
      <c r="Q131" t="s">
        <v>21</v>
      </c>
      <c r="R131">
        <v>0.96</v>
      </c>
      <c r="S131">
        <v>0.94</v>
      </c>
    </row>
    <row r="132" spans="1:19" x14ac:dyDescent="0.3">
      <c r="A132" s="1">
        <v>45422</v>
      </c>
      <c r="B132" s="1" t="str">
        <f>TEXT(Table1[[#This Row],[Date]],"mmm")</f>
        <v>May</v>
      </c>
      <c r="C132" t="s">
        <v>18</v>
      </c>
      <c r="D132" t="s">
        <v>19</v>
      </c>
      <c r="E132" t="s">
        <v>20</v>
      </c>
      <c r="F132">
        <v>24</v>
      </c>
      <c r="G132">
        <v>22.22</v>
      </c>
      <c r="H132">
        <v>1.78</v>
      </c>
      <c r="I132">
        <v>1</v>
      </c>
      <c r="J132">
        <v>1.78</v>
      </c>
      <c r="K132">
        <v>4</v>
      </c>
      <c r="L132">
        <v>1.78</v>
      </c>
      <c r="M132">
        <v>1</v>
      </c>
      <c r="N132">
        <v>1</v>
      </c>
      <c r="O132">
        <v>3203</v>
      </c>
      <c r="P132">
        <v>5000</v>
      </c>
      <c r="Q132" t="s">
        <v>21</v>
      </c>
      <c r="R132">
        <v>0.98</v>
      </c>
      <c r="S132">
        <v>0.94</v>
      </c>
    </row>
    <row r="133" spans="1:19" x14ac:dyDescent="0.3">
      <c r="A133" s="1">
        <v>45423</v>
      </c>
      <c r="B133" s="1" t="str">
        <f>TEXT(Table1[[#This Row],[Date]],"mmm")</f>
        <v>May</v>
      </c>
      <c r="C133" t="s">
        <v>18</v>
      </c>
      <c r="D133" t="s">
        <v>19</v>
      </c>
      <c r="E133" t="s">
        <v>20</v>
      </c>
      <c r="F133">
        <v>24</v>
      </c>
      <c r="G133">
        <v>21.55</v>
      </c>
      <c r="H133">
        <v>2.4500000000000002</v>
      </c>
      <c r="I133">
        <v>0</v>
      </c>
      <c r="J133">
        <v>2.4500000000000002</v>
      </c>
      <c r="K133">
        <v>4</v>
      </c>
      <c r="L133">
        <v>2.4500000000000002</v>
      </c>
      <c r="M133">
        <v>1</v>
      </c>
      <c r="N133">
        <v>1</v>
      </c>
      <c r="O133">
        <v>2909</v>
      </c>
      <c r="P133">
        <v>6338</v>
      </c>
      <c r="Q133" t="s">
        <v>21</v>
      </c>
      <c r="R133">
        <v>0.98</v>
      </c>
      <c r="S133">
        <v>0.94</v>
      </c>
    </row>
    <row r="134" spans="1:19" x14ac:dyDescent="0.3">
      <c r="A134" s="1">
        <v>45424</v>
      </c>
      <c r="B134" s="1" t="str">
        <f>TEXT(Table1[[#This Row],[Date]],"mmm")</f>
        <v>May</v>
      </c>
      <c r="C134" t="s">
        <v>18</v>
      </c>
      <c r="D134" t="s">
        <v>19</v>
      </c>
      <c r="E134" t="s">
        <v>20</v>
      </c>
      <c r="F134">
        <v>24</v>
      </c>
      <c r="G134">
        <v>23.5</v>
      </c>
      <c r="H134">
        <v>0.5</v>
      </c>
      <c r="I134">
        <v>0</v>
      </c>
      <c r="J134">
        <v>0.5</v>
      </c>
      <c r="K134">
        <v>4</v>
      </c>
      <c r="L134">
        <v>0.5</v>
      </c>
      <c r="M134">
        <v>0</v>
      </c>
      <c r="N134">
        <v>0</v>
      </c>
      <c r="O134">
        <v>3155</v>
      </c>
      <c r="P134">
        <v>7633</v>
      </c>
      <c r="Q134" t="s">
        <v>21</v>
      </c>
      <c r="R134">
        <v>0.97</v>
      </c>
      <c r="S134">
        <v>0.94</v>
      </c>
    </row>
    <row r="135" spans="1:19" x14ac:dyDescent="0.3">
      <c r="A135" s="1">
        <v>45425</v>
      </c>
      <c r="B135" s="1" t="str">
        <f>TEXT(Table1[[#This Row],[Date]],"mmm")</f>
        <v>May</v>
      </c>
      <c r="C135" t="s">
        <v>18</v>
      </c>
      <c r="D135" t="s">
        <v>19</v>
      </c>
      <c r="E135" t="s">
        <v>20</v>
      </c>
      <c r="F135">
        <v>24</v>
      </c>
      <c r="G135">
        <v>21.94</v>
      </c>
      <c r="H135">
        <v>2.06</v>
      </c>
      <c r="I135">
        <v>1</v>
      </c>
      <c r="J135">
        <v>2.06</v>
      </c>
      <c r="K135">
        <v>5</v>
      </c>
      <c r="L135">
        <v>2.06</v>
      </c>
      <c r="M135">
        <v>1</v>
      </c>
      <c r="N135">
        <v>1</v>
      </c>
      <c r="O135">
        <v>3058</v>
      </c>
      <c r="P135">
        <v>7941</v>
      </c>
      <c r="Q135" t="s">
        <v>21</v>
      </c>
      <c r="R135">
        <v>0.97</v>
      </c>
      <c r="S135">
        <v>0.92</v>
      </c>
    </row>
    <row r="136" spans="1:19" x14ac:dyDescent="0.3">
      <c r="A136" s="1">
        <v>45426</v>
      </c>
      <c r="B136" s="1" t="str">
        <f>TEXT(Table1[[#This Row],[Date]],"mmm")</f>
        <v>May</v>
      </c>
      <c r="C136" t="s">
        <v>18</v>
      </c>
      <c r="D136" t="s">
        <v>19</v>
      </c>
      <c r="E136" t="s">
        <v>20</v>
      </c>
      <c r="F136">
        <v>24</v>
      </c>
      <c r="G136">
        <v>23.05</v>
      </c>
      <c r="H136">
        <v>0.95</v>
      </c>
      <c r="I136">
        <v>2</v>
      </c>
      <c r="J136">
        <v>0.95</v>
      </c>
      <c r="K136">
        <v>3</v>
      </c>
      <c r="L136">
        <v>0.95</v>
      </c>
      <c r="M136">
        <v>0</v>
      </c>
      <c r="N136">
        <v>0</v>
      </c>
      <c r="O136">
        <v>3002</v>
      </c>
      <c r="P136">
        <v>5682</v>
      </c>
      <c r="Q136" t="s">
        <v>22</v>
      </c>
      <c r="R136">
        <v>0.96</v>
      </c>
      <c r="S136">
        <v>0.93</v>
      </c>
    </row>
    <row r="137" spans="1:19" x14ac:dyDescent="0.3">
      <c r="A137" s="1">
        <v>45427</v>
      </c>
      <c r="B137" s="1" t="str">
        <f>TEXT(Table1[[#This Row],[Date]],"mmm")</f>
        <v>May</v>
      </c>
      <c r="C137" t="s">
        <v>18</v>
      </c>
      <c r="D137" t="s">
        <v>19</v>
      </c>
      <c r="E137" t="s">
        <v>20</v>
      </c>
      <c r="F137">
        <v>24</v>
      </c>
      <c r="G137">
        <v>23.6</v>
      </c>
      <c r="H137">
        <v>0.4</v>
      </c>
      <c r="I137">
        <v>2</v>
      </c>
      <c r="J137">
        <v>0.4</v>
      </c>
      <c r="K137">
        <v>5</v>
      </c>
      <c r="L137">
        <v>0.4</v>
      </c>
      <c r="M137">
        <v>1</v>
      </c>
      <c r="N137">
        <v>1</v>
      </c>
      <c r="O137">
        <v>2829</v>
      </c>
      <c r="P137">
        <v>7439</v>
      </c>
      <c r="Q137" t="s">
        <v>21</v>
      </c>
      <c r="R137">
        <v>0.99</v>
      </c>
      <c r="S137">
        <v>0.97</v>
      </c>
    </row>
    <row r="138" spans="1:19" x14ac:dyDescent="0.3">
      <c r="A138" s="1">
        <v>45428</v>
      </c>
      <c r="B138" s="1" t="str">
        <f>TEXT(Table1[[#This Row],[Date]],"mmm")</f>
        <v>May</v>
      </c>
      <c r="C138" t="s">
        <v>18</v>
      </c>
      <c r="D138" t="s">
        <v>19</v>
      </c>
      <c r="E138" t="s">
        <v>20</v>
      </c>
      <c r="F138">
        <v>24</v>
      </c>
      <c r="G138">
        <v>21.41</v>
      </c>
      <c r="H138">
        <v>2.59</v>
      </c>
      <c r="I138">
        <v>1</v>
      </c>
      <c r="J138">
        <v>2.59</v>
      </c>
      <c r="K138">
        <v>4</v>
      </c>
      <c r="L138">
        <v>2.59</v>
      </c>
      <c r="M138">
        <v>1</v>
      </c>
      <c r="N138">
        <v>1</v>
      </c>
      <c r="O138">
        <v>3136</v>
      </c>
      <c r="P138">
        <v>7508</v>
      </c>
      <c r="Q138" t="s">
        <v>21</v>
      </c>
      <c r="R138">
        <v>0.98</v>
      </c>
      <c r="S138">
        <v>0.94</v>
      </c>
    </row>
    <row r="139" spans="1:19" x14ac:dyDescent="0.3">
      <c r="A139" s="1">
        <v>45429</v>
      </c>
      <c r="B139" s="1" t="str">
        <f>TEXT(Table1[[#This Row],[Date]],"mmm")</f>
        <v>May</v>
      </c>
      <c r="C139" t="s">
        <v>18</v>
      </c>
      <c r="D139" t="s">
        <v>19</v>
      </c>
      <c r="E139" t="s">
        <v>20</v>
      </c>
      <c r="F139">
        <v>24</v>
      </c>
      <c r="G139">
        <v>22.31</v>
      </c>
      <c r="H139">
        <v>1.69</v>
      </c>
      <c r="I139">
        <v>1</v>
      </c>
      <c r="J139">
        <v>1.69</v>
      </c>
      <c r="K139">
        <v>5</v>
      </c>
      <c r="L139">
        <v>1.69</v>
      </c>
      <c r="M139">
        <v>1</v>
      </c>
      <c r="N139">
        <v>1</v>
      </c>
      <c r="O139">
        <v>3043</v>
      </c>
      <c r="P139">
        <v>5642</v>
      </c>
      <c r="Q139" t="s">
        <v>21</v>
      </c>
      <c r="R139">
        <v>0.98</v>
      </c>
      <c r="S139">
        <v>0.96</v>
      </c>
    </row>
    <row r="140" spans="1:19" x14ac:dyDescent="0.3">
      <c r="A140" s="1">
        <v>45430</v>
      </c>
      <c r="B140" s="1" t="str">
        <f>TEXT(Table1[[#This Row],[Date]],"mmm")</f>
        <v>May</v>
      </c>
      <c r="C140" t="s">
        <v>18</v>
      </c>
      <c r="D140" t="s">
        <v>19</v>
      </c>
      <c r="E140" t="s">
        <v>20</v>
      </c>
      <c r="F140">
        <v>24</v>
      </c>
      <c r="G140">
        <v>22.35</v>
      </c>
      <c r="H140">
        <v>1.65</v>
      </c>
      <c r="I140">
        <v>1</v>
      </c>
      <c r="J140">
        <v>1.65</v>
      </c>
      <c r="K140">
        <v>3</v>
      </c>
      <c r="L140">
        <v>1.65</v>
      </c>
      <c r="M140">
        <v>1</v>
      </c>
      <c r="N140">
        <v>1</v>
      </c>
      <c r="O140">
        <v>2970</v>
      </c>
      <c r="P140">
        <v>6947</v>
      </c>
      <c r="Q140" t="s">
        <v>21</v>
      </c>
      <c r="R140">
        <v>0.97</v>
      </c>
      <c r="S140">
        <v>0.92</v>
      </c>
    </row>
    <row r="141" spans="1:19" x14ac:dyDescent="0.3">
      <c r="A141" s="1">
        <v>45431</v>
      </c>
      <c r="B141" s="1" t="str">
        <f>TEXT(Table1[[#This Row],[Date]],"mmm")</f>
        <v>May</v>
      </c>
      <c r="C141" t="s">
        <v>18</v>
      </c>
      <c r="D141" t="s">
        <v>19</v>
      </c>
      <c r="E141" t="s">
        <v>20</v>
      </c>
      <c r="F141">
        <v>24</v>
      </c>
      <c r="G141">
        <v>21.49</v>
      </c>
      <c r="H141">
        <v>2.5099999999999998</v>
      </c>
      <c r="I141">
        <v>1</v>
      </c>
      <c r="J141">
        <v>2.5099999999999998</v>
      </c>
      <c r="K141">
        <v>5</v>
      </c>
      <c r="L141">
        <v>2.5099999999999998</v>
      </c>
      <c r="M141">
        <v>1</v>
      </c>
      <c r="N141">
        <v>1</v>
      </c>
      <c r="O141">
        <v>2929</v>
      </c>
      <c r="P141">
        <v>5683</v>
      </c>
      <c r="Q141" t="s">
        <v>21</v>
      </c>
      <c r="R141">
        <v>0.97</v>
      </c>
      <c r="S141">
        <v>0.92</v>
      </c>
    </row>
    <row r="142" spans="1:19" x14ac:dyDescent="0.3">
      <c r="A142" s="1">
        <v>45432</v>
      </c>
      <c r="B142" s="1" t="str">
        <f>TEXT(Table1[[#This Row],[Date]],"mmm")</f>
        <v>May</v>
      </c>
      <c r="C142" t="s">
        <v>18</v>
      </c>
      <c r="D142" t="s">
        <v>19</v>
      </c>
      <c r="E142" t="s">
        <v>20</v>
      </c>
      <c r="F142">
        <v>24</v>
      </c>
      <c r="G142">
        <v>21.78</v>
      </c>
      <c r="H142">
        <v>2.2200000000000002</v>
      </c>
      <c r="I142">
        <v>1</v>
      </c>
      <c r="J142">
        <v>2.2200000000000002</v>
      </c>
      <c r="K142">
        <v>3</v>
      </c>
      <c r="L142">
        <v>2.2200000000000002</v>
      </c>
      <c r="M142">
        <v>1</v>
      </c>
      <c r="N142">
        <v>1</v>
      </c>
      <c r="O142">
        <v>2942</v>
      </c>
      <c r="P142">
        <v>7621</v>
      </c>
      <c r="Q142" t="s">
        <v>21</v>
      </c>
      <c r="R142">
        <v>0.98</v>
      </c>
      <c r="S142">
        <v>0.96</v>
      </c>
    </row>
    <row r="143" spans="1:19" x14ac:dyDescent="0.3">
      <c r="A143" s="1">
        <v>45433</v>
      </c>
      <c r="B143" s="1" t="str">
        <f>TEXT(Table1[[#This Row],[Date]],"mmm")</f>
        <v>May</v>
      </c>
      <c r="C143" t="s">
        <v>18</v>
      </c>
      <c r="D143" t="s">
        <v>19</v>
      </c>
      <c r="E143" t="s">
        <v>20</v>
      </c>
      <c r="F143">
        <v>24</v>
      </c>
      <c r="G143">
        <v>22.22</v>
      </c>
      <c r="H143">
        <v>1.78</v>
      </c>
      <c r="I143">
        <v>1</v>
      </c>
      <c r="J143">
        <v>1.78</v>
      </c>
      <c r="K143">
        <v>3</v>
      </c>
      <c r="L143">
        <v>1.78</v>
      </c>
      <c r="M143">
        <v>0</v>
      </c>
      <c r="N143">
        <v>0</v>
      </c>
      <c r="O143">
        <v>3230</v>
      </c>
      <c r="P143">
        <v>6628</v>
      </c>
      <c r="Q143" t="s">
        <v>21</v>
      </c>
      <c r="R143">
        <v>0.97</v>
      </c>
      <c r="S143">
        <v>0.94</v>
      </c>
    </row>
    <row r="144" spans="1:19" x14ac:dyDescent="0.3">
      <c r="A144" s="1">
        <v>45434</v>
      </c>
      <c r="B144" s="1" t="str">
        <f>TEXT(Table1[[#This Row],[Date]],"mmm")</f>
        <v>May</v>
      </c>
      <c r="C144" t="s">
        <v>18</v>
      </c>
      <c r="D144" t="s">
        <v>19</v>
      </c>
      <c r="E144" t="s">
        <v>20</v>
      </c>
      <c r="F144">
        <v>24</v>
      </c>
      <c r="G144">
        <v>23.55</v>
      </c>
      <c r="H144">
        <v>0.45</v>
      </c>
      <c r="I144">
        <v>1</v>
      </c>
      <c r="J144">
        <v>0.45</v>
      </c>
      <c r="K144">
        <v>3</v>
      </c>
      <c r="L144">
        <v>0.45</v>
      </c>
      <c r="M144">
        <v>1</v>
      </c>
      <c r="N144">
        <v>1</v>
      </c>
      <c r="O144">
        <v>3034</v>
      </c>
      <c r="P144">
        <v>6914</v>
      </c>
      <c r="Q144" t="s">
        <v>21</v>
      </c>
      <c r="R144">
        <v>0.96</v>
      </c>
      <c r="S144">
        <v>0.94</v>
      </c>
    </row>
    <row r="145" spans="1:19" x14ac:dyDescent="0.3">
      <c r="A145" s="1">
        <v>45435</v>
      </c>
      <c r="B145" s="1" t="str">
        <f>TEXT(Table1[[#This Row],[Date]],"mmm")</f>
        <v>May</v>
      </c>
      <c r="C145" t="s">
        <v>18</v>
      </c>
      <c r="D145" t="s">
        <v>19</v>
      </c>
      <c r="E145" t="s">
        <v>20</v>
      </c>
      <c r="F145">
        <v>24</v>
      </c>
      <c r="G145">
        <v>22.46</v>
      </c>
      <c r="H145">
        <v>1.54</v>
      </c>
      <c r="I145">
        <v>0</v>
      </c>
      <c r="J145">
        <v>1.54</v>
      </c>
      <c r="K145">
        <v>4</v>
      </c>
      <c r="L145">
        <v>1.54</v>
      </c>
      <c r="M145">
        <v>1</v>
      </c>
      <c r="N145">
        <v>1</v>
      </c>
      <c r="O145">
        <v>3202</v>
      </c>
      <c r="P145">
        <v>5670</v>
      </c>
      <c r="Q145" t="s">
        <v>21</v>
      </c>
      <c r="R145">
        <v>0.98</v>
      </c>
      <c r="S145">
        <v>0.93</v>
      </c>
    </row>
    <row r="146" spans="1:19" x14ac:dyDescent="0.3">
      <c r="A146" s="1">
        <v>45436</v>
      </c>
      <c r="B146" s="1" t="str">
        <f>TEXT(Table1[[#This Row],[Date]],"mmm")</f>
        <v>May</v>
      </c>
      <c r="C146" t="s">
        <v>18</v>
      </c>
      <c r="D146" t="s">
        <v>19</v>
      </c>
      <c r="E146" t="s">
        <v>20</v>
      </c>
      <c r="F146">
        <v>24</v>
      </c>
      <c r="G146">
        <v>21.7</v>
      </c>
      <c r="H146">
        <v>2.2999999999999998</v>
      </c>
      <c r="I146">
        <v>2</v>
      </c>
      <c r="J146">
        <v>2.2999999999999998</v>
      </c>
      <c r="K146">
        <v>4</v>
      </c>
      <c r="L146">
        <v>2.2999999999999998</v>
      </c>
      <c r="M146">
        <v>1</v>
      </c>
      <c r="N146">
        <v>1</v>
      </c>
      <c r="O146">
        <v>3212</v>
      </c>
      <c r="P146">
        <v>5688</v>
      </c>
      <c r="Q146" t="s">
        <v>22</v>
      </c>
      <c r="R146">
        <v>0.99</v>
      </c>
      <c r="S146">
        <v>0.93</v>
      </c>
    </row>
    <row r="147" spans="1:19" x14ac:dyDescent="0.3">
      <c r="A147" s="1">
        <v>45437</v>
      </c>
      <c r="B147" s="1" t="str">
        <f>TEXT(Table1[[#This Row],[Date]],"mmm")</f>
        <v>May</v>
      </c>
      <c r="C147" t="s">
        <v>18</v>
      </c>
      <c r="D147" t="s">
        <v>19</v>
      </c>
      <c r="E147" t="s">
        <v>20</v>
      </c>
      <c r="F147">
        <v>24</v>
      </c>
      <c r="G147">
        <v>21.68</v>
      </c>
      <c r="H147">
        <v>2.3199999999999998</v>
      </c>
      <c r="I147">
        <v>2</v>
      </c>
      <c r="J147">
        <v>2.3199999999999998</v>
      </c>
      <c r="K147">
        <v>5</v>
      </c>
      <c r="L147">
        <v>2.3199999999999998</v>
      </c>
      <c r="M147">
        <v>0</v>
      </c>
      <c r="N147">
        <v>0</v>
      </c>
      <c r="O147">
        <v>3152</v>
      </c>
      <c r="P147">
        <v>6422</v>
      </c>
      <c r="Q147" t="s">
        <v>22</v>
      </c>
      <c r="R147">
        <v>0.96</v>
      </c>
      <c r="S147">
        <v>0.96</v>
      </c>
    </row>
    <row r="148" spans="1:19" x14ac:dyDescent="0.3">
      <c r="A148" s="1">
        <v>45438</v>
      </c>
      <c r="B148" s="1" t="str">
        <f>TEXT(Table1[[#This Row],[Date]],"mmm")</f>
        <v>May</v>
      </c>
      <c r="C148" t="s">
        <v>18</v>
      </c>
      <c r="D148" t="s">
        <v>19</v>
      </c>
      <c r="E148" t="s">
        <v>20</v>
      </c>
      <c r="F148">
        <v>24</v>
      </c>
      <c r="G148">
        <v>21.34</v>
      </c>
      <c r="H148">
        <v>2.66</v>
      </c>
      <c r="I148">
        <v>0</v>
      </c>
      <c r="J148">
        <v>2.66</v>
      </c>
      <c r="K148">
        <v>4</v>
      </c>
      <c r="L148">
        <v>2.66</v>
      </c>
      <c r="M148">
        <v>1</v>
      </c>
      <c r="N148">
        <v>1</v>
      </c>
      <c r="O148">
        <v>3121</v>
      </c>
      <c r="P148">
        <v>6080</v>
      </c>
      <c r="Q148" t="s">
        <v>21</v>
      </c>
      <c r="R148">
        <v>0.98</v>
      </c>
      <c r="S148">
        <v>0.94</v>
      </c>
    </row>
    <row r="149" spans="1:19" x14ac:dyDescent="0.3">
      <c r="A149" s="1">
        <v>45439</v>
      </c>
      <c r="B149" s="1" t="str">
        <f>TEXT(Table1[[#This Row],[Date]],"mmm")</f>
        <v>May</v>
      </c>
      <c r="C149" t="s">
        <v>18</v>
      </c>
      <c r="D149" t="s">
        <v>19</v>
      </c>
      <c r="E149" t="s">
        <v>20</v>
      </c>
      <c r="F149">
        <v>24</v>
      </c>
      <c r="G149">
        <v>23.01</v>
      </c>
      <c r="H149">
        <v>0.99</v>
      </c>
      <c r="I149">
        <v>1</v>
      </c>
      <c r="J149">
        <v>0.99</v>
      </c>
      <c r="K149">
        <v>3</v>
      </c>
      <c r="L149">
        <v>0.99</v>
      </c>
      <c r="M149">
        <v>0</v>
      </c>
      <c r="N149">
        <v>0</v>
      </c>
      <c r="O149">
        <v>2995</v>
      </c>
      <c r="P149">
        <v>6028</v>
      </c>
      <c r="Q149" t="s">
        <v>21</v>
      </c>
      <c r="R149">
        <v>0.97</v>
      </c>
      <c r="S149">
        <v>0.92</v>
      </c>
    </row>
    <row r="150" spans="1:19" x14ac:dyDescent="0.3">
      <c r="A150" s="1">
        <v>45440</v>
      </c>
      <c r="B150" s="1" t="str">
        <f>TEXT(Table1[[#This Row],[Date]],"mmm")</f>
        <v>May</v>
      </c>
      <c r="C150" t="s">
        <v>18</v>
      </c>
      <c r="D150" t="s">
        <v>19</v>
      </c>
      <c r="E150" t="s">
        <v>20</v>
      </c>
      <c r="F150">
        <v>24</v>
      </c>
      <c r="G150">
        <v>22.22</v>
      </c>
      <c r="H150">
        <v>1.78</v>
      </c>
      <c r="I150">
        <v>0</v>
      </c>
      <c r="J150">
        <v>1.78</v>
      </c>
      <c r="K150">
        <v>4</v>
      </c>
      <c r="L150">
        <v>1.78</v>
      </c>
      <c r="M150">
        <v>0</v>
      </c>
      <c r="N150">
        <v>0</v>
      </c>
      <c r="O150">
        <v>3056</v>
      </c>
      <c r="P150">
        <v>5654</v>
      </c>
      <c r="Q150" t="s">
        <v>21</v>
      </c>
      <c r="R150">
        <v>0.97</v>
      </c>
      <c r="S150">
        <v>0.95</v>
      </c>
    </row>
    <row r="151" spans="1:19" x14ac:dyDescent="0.3">
      <c r="A151" s="1">
        <v>45441</v>
      </c>
      <c r="B151" s="1" t="str">
        <f>TEXT(Table1[[#This Row],[Date]],"mmm")</f>
        <v>May</v>
      </c>
      <c r="C151" t="s">
        <v>18</v>
      </c>
      <c r="D151" t="s">
        <v>19</v>
      </c>
      <c r="E151" t="s">
        <v>20</v>
      </c>
      <c r="F151">
        <v>24</v>
      </c>
      <c r="G151">
        <v>21.16</v>
      </c>
      <c r="H151">
        <v>2.84</v>
      </c>
      <c r="I151">
        <v>0</v>
      </c>
      <c r="J151">
        <v>2.84</v>
      </c>
      <c r="K151">
        <v>3</v>
      </c>
      <c r="L151">
        <v>2.84</v>
      </c>
      <c r="M151">
        <v>1</v>
      </c>
      <c r="N151">
        <v>1</v>
      </c>
      <c r="O151">
        <v>3321</v>
      </c>
      <c r="P151">
        <v>6709</v>
      </c>
      <c r="Q151" t="s">
        <v>21</v>
      </c>
      <c r="R151">
        <v>0.97</v>
      </c>
      <c r="S151">
        <v>0.96</v>
      </c>
    </row>
    <row r="152" spans="1:19" x14ac:dyDescent="0.3">
      <c r="A152" s="1">
        <v>45442</v>
      </c>
      <c r="B152" s="1" t="str">
        <f>TEXT(Table1[[#This Row],[Date]],"mmm")</f>
        <v>May</v>
      </c>
      <c r="C152" t="s">
        <v>18</v>
      </c>
      <c r="D152" t="s">
        <v>19</v>
      </c>
      <c r="E152" t="s">
        <v>20</v>
      </c>
      <c r="F152">
        <v>24</v>
      </c>
      <c r="G152">
        <v>22.2</v>
      </c>
      <c r="H152">
        <v>1.8</v>
      </c>
      <c r="I152">
        <v>2</v>
      </c>
      <c r="J152">
        <v>1.8</v>
      </c>
      <c r="K152">
        <v>5</v>
      </c>
      <c r="L152">
        <v>1.8</v>
      </c>
      <c r="M152">
        <v>0</v>
      </c>
      <c r="N152">
        <v>0</v>
      </c>
      <c r="O152">
        <v>2885</v>
      </c>
      <c r="P152">
        <v>7852</v>
      </c>
      <c r="Q152" t="s">
        <v>22</v>
      </c>
      <c r="R152">
        <v>0.98</v>
      </c>
      <c r="S152">
        <v>0.96</v>
      </c>
    </row>
    <row r="153" spans="1:19" x14ac:dyDescent="0.3">
      <c r="A153" s="1">
        <v>45443</v>
      </c>
      <c r="B153" s="1" t="str">
        <f>TEXT(Table1[[#This Row],[Date]],"mmm")</f>
        <v>May</v>
      </c>
      <c r="C153" t="s">
        <v>18</v>
      </c>
      <c r="D153" t="s">
        <v>19</v>
      </c>
      <c r="E153" t="s">
        <v>20</v>
      </c>
      <c r="F153">
        <v>24</v>
      </c>
      <c r="G153">
        <v>21.8</v>
      </c>
      <c r="H153">
        <v>2.2000000000000002</v>
      </c>
      <c r="I153">
        <v>2</v>
      </c>
      <c r="J153">
        <v>2.2000000000000002</v>
      </c>
      <c r="K153">
        <v>5</v>
      </c>
      <c r="L153">
        <v>2.2000000000000002</v>
      </c>
      <c r="M153">
        <v>1</v>
      </c>
      <c r="N153">
        <v>1</v>
      </c>
      <c r="O153">
        <v>2983</v>
      </c>
      <c r="P153">
        <v>7554</v>
      </c>
      <c r="Q153" t="s">
        <v>22</v>
      </c>
      <c r="R153">
        <v>0.97</v>
      </c>
      <c r="S153">
        <v>0.93</v>
      </c>
    </row>
    <row r="154" spans="1:19" x14ac:dyDescent="0.3">
      <c r="A154" s="1">
        <v>45444</v>
      </c>
      <c r="B154" s="1" t="str">
        <f>TEXT(Table1[[#This Row],[Date]],"mmm")</f>
        <v>Jun</v>
      </c>
      <c r="C154" t="s">
        <v>18</v>
      </c>
      <c r="D154" t="s">
        <v>19</v>
      </c>
      <c r="E154" t="s">
        <v>20</v>
      </c>
      <c r="F154">
        <v>24</v>
      </c>
      <c r="G154">
        <v>22.24</v>
      </c>
      <c r="H154">
        <v>1.76</v>
      </c>
      <c r="I154">
        <v>0</v>
      </c>
      <c r="J154">
        <v>1.76</v>
      </c>
      <c r="K154">
        <v>4</v>
      </c>
      <c r="L154">
        <v>1.76</v>
      </c>
      <c r="M154">
        <v>1</v>
      </c>
      <c r="N154">
        <v>1</v>
      </c>
      <c r="O154">
        <v>3331</v>
      </c>
      <c r="P154">
        <v>6303</v>
      </c>
      <c r="Q154" t="s">
        <v>21</v>
      </c>
      <c r="R154">
        <v>0.96</v>
      </c>
      <c r="S154">
        <v>0.96</v>
      </c>
    </row>
    <row r="155" spans="1:19" x14ac:dyDescent="0.3">
      <c r="A155" s="1">
        <v>45445</v>
      </c>
      <c r="B155" s="1" t="str">
        <f>TEXT(Table1[[#This Row],[Date]],"mmm")</f>
        <v>Jun</v>
      </c>
      <c r="C155" t="s">
        <v>18</v>
      </c>
      <c r="D155" t="s">
        <v>19</v>
      </c>
      <c r="E155" t="s">
        <v>20</v>
      </c>
      <c r="F155">
        <v>24</v>
      </c>
      <c r="G155">
        <v>21.61</v>
      </c>
      <c r="H155">
        <v>2.39</v>
      </c>
      <c r="I155">
        <v>1</v>
      </c>
      <c r="J155">
        <v>2.39</v>
      </c>
      <c r="K155">
        <v>5</v>
      </c>
      <c r="L155">
        <v>2.39</v>
      </c>
      <c r="M155">
        <v>1</v>
      </c>
      <c r="N155">
        <v>0</v>
      </c>
      <c r="O155">
        <v>2870</v>
      </c>
      <c r="P155">
        <v>7627</v>
      </c>
      <c r="Q155" t="s">
        <v>21</v>
      </c>
      <c r="R155">
        <v>0.99</v>
      </c>
      <c r="S155">
        <v>0.96</v>
      </c>
    </row>
    <row r="156" spans="1:19" x14ac:dyDescent="0.3">
      <c r="A156" s="1">
        <v>45446</v>
      </c>
      <c r="B156" s="1" t="str">
        <f>TEXT(Table1[[#This Row],[Date]],"mmm")</f>
        <v>Jun</v>
      </c>
      <c r="C156" t="s">
        <v>18</v>
      </c>
      <c r="D156" t="s">
        <v>19</v>
      </c>
      <c r="E156" t="s">
        <v>20</v>
      </c>
      <c r="F156">
        <v>24</v>
      </c>
      <c r="G156">
        <v>21.13</v>
      </c>
      <c r="H156">
        <v>2.87</v>
      </c>
      <c r="I156">
        <v>0</v>
      </c>
      <c r="J156">
        <v>2.87</v>
      </c>
      <c r="K156">
        <v>4</v>
      </c>
      <c r="L156">
        <v>2.87</v>
      </c>
      <c r="M156">
        <v>1</v>
      </c>
      <c r="N156">
        <v>1</v>
      </c>
      <c r="O156">
        <v>3308</v>
      </c>
      <c r="P156">
        <v>5088</v>
      </c>
      <c r="Q156" t="s">
        <v>21</v>
      </c>
      <c r="R156">
        <v>0.97</v>
      </c>
      <c r="S156">
        <v>0.92</v>
      </c>
    </row>
    <row r="157" spans="1:19" x14ac:dyDescent="0.3">
      <c r="A157" s="1">
        <v>45447</v>
      </c>
      <c r="B157" s="1" t="str">
        <f>TEXT(Table1[[#This Row],[Date]],"mmm")</f>
        <v>Jun</v>
      </c>
      <c r="C157" t="s">
        <v>18</v>
      </c>
      <c r="D157" t="s">
        <v>19</v>
      </c>
      <c r="E157" t="s">
        <v>20</v>
      </c>
      <c r="F157">
        <v>24</v>
      </c>
      <c r="G157">
        <v>21.04</v>
      </c>
      <c r="H157">
        <v>2.96</v>
      </c>
      <c r="I157">
        <v>0</v>
      </c>
      <c r="J157">
        <v>2.96</v>
      </c>
      <c r="K157">
        <v>3</v>
      </c>
      <c r="L157">
        <v>2.96</v>
      </c>
      <c r="M157">
        <v>1</v>
      </c>
      <c r="N157">
        <v>0</v>
      </c>
      <c r="O157">
        <v>3104</v>
      </c>
      <c r="P157">
        <v>6438</v>
      </c>
      <c r="Q157" t="s">
        <v>21</v>
      </c>
      <c r="R157">
        <v>0.98</v>
      </c>
      <c r="S157">
        <v>0.96</v>
      </c>
    </row>
    <row r="158" spans="1:19" x14ac:dyDescent="0.3">
      <c r="A158" s="1">
        <v>45448</v>
      </c>
      <c r="B158" s="1" t="str">
        <f>TEXT(Table1[[#This Row],[Date]],"mmm")</f>
        <v>Jun</v>
      </c>
      <c r="C158" t="s">
        <v>18</v>
      </c>
      <c r="D158" t="s">
        <v>19</v>
      </c>
      <c r="E158" t="s">
        <v>20</v>
      </c>
      <c r="F158">
        <v>24</v>
      </c>
      <c r="G158">
        <v>21.09</v>
      </c>
      <c r="H158">
        <v>2.91</v>
      </c>
      <c r="I158">
        <v>0</v>
      </c>
      <c r="J158">
        <v>2.91</v>
      </c>
      <c r="K158">
        <v>3</v>
      </c>
      <c r="L158">
        <v>2.91</v>
      </c>
      <c r="M158">
        <v>1</v>
      </c>
      <c r="N158">
        <v>1</v>
      </c>
      <c r="O158">
        <v>3048</v>
      </c>
      <c r="P158">
        <v>7152</v>
      </c>
      <c r="Q158" t="s">
        <v>21</v>
      </c>
      <c r="R158">
        <v>0.97</v>
      </c>
      <c r="S158">
        <v>0.95</v>
      </c>
    </row>
    <row r="159" spans="1:19" x14ac:dyDescent="0.3">
      <c r="A159" s="1">
        <v>45449</v>
      </c>
      <c r="B159" s="1" t="str">
        <f>TEXT(Table1[[#This Row],[Date]],"mmm")</f>
        <v>Jun</v>
      </c>
      <c r="C159" t="s">
        <v>18</v>
      </c>
      <c r="D159" t="s">
        <v>19</v>
      </c>
      <c r="E159" t="s">
        <v>20</v>
      </c>
      <c r="F159">
        <v>24</v>
      </c>
      <c r="G159">
        <v>23.17</v>
      </c>
      <c r="H159">
        <v>0.83</v>
      </c>
      <c r="I159">
        <v>0</v>
      </c>
      <c r="J159">
        <v>0.83</v>
      </c>
      <c r="K159">
        <v>3</v>
      </c>
      <c r="L159">
        <v>0.83</v>
      </c>
      <c r="M159">
        <v>0</v>
      </c>
      <c r="N159">
        <v>0</v>
      </c>
      <c r="O159">
        <v>3329</v>
      </c>
      <c r="P159">
        <v>7594</v>
      </c>
      <c r="Q159" t="s">
        <v>21</v>
      </c>
      <c r="R159">
        <v>0.99</v>
      </c>
      <c r="S159">
        <v>0.95</v>
      </c>
    </row>
    <row r="160" spans="1:19" x14ac:dyDescent="0.3">
      <c r="A160" s="1">
        <v>45450</v>
      </c>
      <c r="B160" s="1" t="str">
        <f>TEXT(Table1[[#This Row],[Date]],"mmm")</f>
        <v>Jun</v>
      </c>
      <c r="C160" t="s">
        <v>18</v>
      </c>
      <c r="D160" t="s">
        <v>19</v>
      </c>
      <c r="E160" t="s">
        <v>20</v>
      </c>
      <c r="F160">
        <v>24</v>
      </c>
      <c r="G160">
        <v>21.66</v>
      </c>
      <c r="H160">
        <v>2.34</v>
      </c>
      <c r="I160">
        <v>0</v>
      </c>
      <c r="J160">
        <v>2.34</v>
      </c>
      <c r="K160">
        <v>3</v>
      </c>
      <c r="L160">
        <v>2.34</v>
      </c>
      <c r="M160">
        <v>1</v>
      </c>
      <c r="N160">
        <v>1</v>
      </c>
      <c r="O160">
        <v>3110</v>
      </c>
      <c r="P160">
        <v>5715</v>
      </c>
      <c r="Q160" t="s">
        <v>21</v>
      </c>
      <c r="R160">
        <v>0.99</v>
      </c>
      <c r="S160">
        <v>0.96</v>
      </c>
    </row>
    <row r="161" spans="1:19" x14ac:dyDescent="0.3">
      <c r="A161" s="1">
        <v>45451</v>
      </c>
      <c r="B161" s="1" t="str">
        <f>TEXT(Table1[[#This Row],[Date]],"mmm")</f>
        <v>Jun</v>
      </c>
      <c r="C161" t="s">
        <v>18</v>
      </c>
      <c r="D161" t="s">
        <v>19</v>
      </c>
      <c r="E161" t="s">
        <v>20</v>
      </c>
      <c r="F161">
        <v>24</v>
      </c>
      <c r="G161">
        <v>21.31</v>
      </c>
      <c r="H161">
        <v>2.69</v>
      </c>
      <c r="I161">
        <v>0</v>
      </c>
      <c r="J161">
        <v>2.69</v>
      </c>
      <c r="K161">
        <v>3</v>
      </c>
      <c r="L161">
        <v>2.69</v>
      </c>
      <c r="M161">
        <v>1</v>
      </c>
      <c r="N161">
        <v>1</v>
      </c>
      <c r="O161">
        <v>3117</v>
      </c>
      <c r="P161">
        <v>5485</v>
      </c>
      <c r="Q161" t="s">
        <v>21</v>
      </c>
      <c r="R161">
        <v>0.98</v>
      </c>
      <c r="S161">
        <v>0.96</v>
      </c>
    </row>
    <row r="162" spans="1:19" x14ac:dyDescent="0.3">
      <c r="A162" s="1">
        <v>45452</v>
      </c>
      <c r="B162" s="1" t="str">
        <f>TEXT(Table1[[#This Row],[Date]],"mmm")</f>
        <v>Jun</v>
      </c>
      <c r="C162" t="s">
        <v>18</v>
      </c>
      <c r="D162" t="s">
        <v>19</v>
      </c>
      <c r="E162" t="s">
        <v>20</v>
      </c>
      <c r="F162">
        <v>24</v>
      </c>
      <c r="G162">
        <v>22.67</v>
      </c>
      <c r="H162">
        <v>1.33</v>
      </c>
      <c r="I162">
        <v>2</v>
      </c>
      <c r="J162">
        <v>1.33</v>
      </c>
      <c r="K162">
        <v>4</v>
      </c>
      <c r="L162">
        <v>1.33</v>
      </c>
      <c r="M162">
        <v>0</v>
      </c>
      <c r="N162">
        <v>0</v>
      </c>
      <c r="O162">
        <v>3337</v>
      </c>
      <c r="P162">
        <v>7518</v>
      </c>
      <c r="Q162" t="s">
        <v>22</v>
      </c>
      <c r="R162">
        <v>0.99</v>
      </c>
      <c r="S162">
        <v>0.95</v>
      </c>
    </row>
    <row r="163" spans="1:19" x14ac:dyDescent="0.3">
      <c r="A163" s="1">
        <v>45453</v>
      </c>
      <c r="B163" s="1" t="str">
        <f>TEXT(Table1[[#This Row],[Date]],"mmm")</f>
        <v>Jun</v>
      </c>
      <c r="C163" t="s">
        <v>18</v>
      </c>
      <c r="D163" t="s">
        <v>19</v>
      </c>
      <c r="E163" t="s">
        <v>20</v>
      </c>
      <c r="F163">
        <v>24</v>
      </c>
      <c r="G163">
        <v>21.02</v>
      </c>
      <c r="H163">
        <v>2.98</v>
      </c>
      <c r="I163">
        <v>2</v>
      </c>
      <c r="J163">
        <v>2.98</v>
      </c>
      <c r="K163">
        <v>5</v>
      </c>
      <c r="L163">
        <v>2.98</v>
      </c>
      <c r="M163">
        <v>1</v>
      </c>
      <c r="N163">
        <v>1</v>
      </c>
      <c r="O163">
        <v>2959</v>
      </c>
      <c r="P163">
        <v>7763</v>
      </c>
      <c r="Q163" t="s">
        <v>21</v>
      </c>
      <c r="R163">
        <v>0.98</v>
      </c>
      <c r="S163">
        <v>0.96</v>
      </c>
    </row>
    <row r="164" spans="1:19" x14ac:dyDescent="0.3">
      <c r="A164" s="1">
        <v>45454</v>
      </c>
      <c r="B164" s="1" t="str">
        <f>TEXT(Table1[[#This Row],[Date]],"mmm")</f>
        <v>Jun</v>
      </c>
      <c r="C164" t="s">
        <v>18</v>
      </c>
      <c r="D164" t="s">
        <v>19</v>
      </c>
      <c r="E164" t="s">
        <v>20</v>
      </c>
      <c r="F164">
        <v>24</v>
      </c>
      <c r="G164">
        <v>23.37</v>
      </c>
      <c r="H164">
        <v>0.63</v>
      </c>
      <c r="I164">
        <v>1</v>
      </c>
      <c r="J164">
        <v>0.63</v>
      </c>
      <c r="K164">
        <v>3</v>
      </c>
      <c r="L164">
        <v>0.63</v>
      </c>
      <c r="M164">
        <v>0</v>
      </c>
      <c r="N164">
        <v>0</v>
      </c>
      <c r="O164">
        <v>3279</v>
      </c>
      <c r="P164">
        <v>7955</v>
      </c>
      <c r="Q164" t="s">
        <v>21</v>
      </c>
      <c r="R164">
        <v>0.97</v>
      </c>
      <c r="S164">
        <v>0.93</v>
      </c>
    </row>
    <row r="165" spans="1:19" x14ac:dyDescent="0.3">
      <c r="A165" s="1">
        <v>45455</v>
      </c>
      <c r="B165" s="1" t="str">
        <f>TEXT(Table1[[#This Row],[Date]],"mmm")</f>
        <v>Jun</v>
      </c>
      <c r="C165" t="s">
        <v>18</v>
      </c>
      <c r="D165" t="s">
        <v>19</v>
      </c>
      <c r="E165" t="s">
        <v>20</v>
      </c>
      <c r="F165">
        <v>24</v>
      </c>
      <c r="G165">
        <v>21.8</v>
      </c>
      <c r="H165">
        <v>2.2000000000000002</v>
      </c>
      <c r="I165">
        <v>0</v>
      </c>
      <c r="J165">
        <v>2.2000000000000002</v>
      </c>
      <c r="K165">
        <v>5</v>
      </c>
      <c r="L165">
        <v>2.2000000000000002</v>
      </c>
      <c r="M165">
        <v>0</v>
      </c>
      <c r="N165">
        <v>0</v>
      </c>
      <c r="O165">
        <v>2933</v>
      </c>
      <c r="P165">
        <v>7824</v>
      </c>
      <c r="Q165" t="s">
        <v>21</v>
      </c>
      <c r="R165">
        <v>0.98</v>
      </c>
      <c r="S165">
        <v>0.94</v>
      </c>
    </row>
    <row r="166" spans="1:19" x14ac:dyDescent="0.3">
      <c r="A166" s="1">
        <v>45456</v>
      </c>
      <c r="B166" s="1" t="str">
        <f>TEXT(Table1[[#This Row],[Date]],"mmm")</f>
        <v>Jun</v>
      </c>
      <c r="C166" t="s">
        <v>18</v>
      </c>
      <c r="D166" t="s">
        <v>19</v>
      </c>
      <c r="E166" t="s">
        <v>20</v>
      </c>
      <c r="F166">
        <v>24</v>
      </c>
      <c r="G166">
        <v>21.36</v>
      </c>
      <c r="H166">
        <v>2.64</v>
      </c>
      <c r="I166">
        <v>0</v>
      </c>
      <c r="J166">
        <v>2.64</v>
      </c>
      <c r="K166">
        <v>4</v>
      </c>
      <c r="L166">
        <v>2.64</v>
      </c>
      <c r="M166">
        <v>1</v>
      </c>
      <c r="N166">
        <v>1</v>
      </c>
      <c r="O166">
        <v>2975</v>
      </c>
      <c r="P166">
        <v>7982</v>
      </c>
      <c r="Q166" t="s">
        <v>21</v>
      </c>
      <c r="R166">
        <v>0.98</v>
      </c>
      <c r="S166">
        <v>0.96</v>
      </c>
    </row>
    <row r="167" spans="1:19" x14ac:dyDescent="0.3">
      <c r="A167" s="1">
        <v>45457</v>
      </c>
      <c r="B167" s="1" t="str">
        <f>TEXT(Table1[[#This Row],[Date]],"mmm")</f>
        <v>Jun</v>
      </c>
      <c r="C167" t="s">
        <v>18</v>
      </c>
      <c r="D167" t="s">
        <v>19</v>
      </c>
      <c r="E167" t="s">
        <v>20</v>
      </c>
      <c r="F167">
        <v>24</v>
      </c>
      <c r="G167">
        <v>22.85</v>
      </c>
      <c r="H167">
        <v>1.1499999999999999</v>
      </c>
      <c r="I167">
        <v>2</v>
      </c>
      <c r="J167">
        <v>1.1499999999999999</v>
      </c>
      <c r="K167">
        <v>3</v>
      </c>
      <c r="L167">
        <v>1.1499999999999999</v>
      </c>
      <c r="M167">
        <v>0</v>
      </c>
      <c r="N167">
        <v>0</v>
      </c>
      <c r="O167">
        <v>3021</v>
      </c>
      <c r="P167">
        <v>7242</v>
      </c>
      <c r="Q167" t="s">
        <v>22</v>
      </c>
      <c r="R167">
        <v>0.98</v>
      </c>
      <c r="S167">
        <v>0.97</v>
      </c>
    </row>
    <row r="168" spans="1:19" x14ac:dyDescent="0.3">
      <c r="A168" s="1">
        <v>45458</v>
      </c>
      <c r="B168" s="1" t="str">
        <f>TEXT(Table1[[#This Row],[Date]],"mmm")</f>
        <v>Jun</v>
      </c>
      <c r="C168" t="s">
        <v>18</v>
      </c>
      <c r="D168" t="s">
        <v>19</v>
      </c>
      <c r="E168" t="s">
        <v>20</v>
      </c>
      <c r="F168">
        <v>24</v>
      </c>
      <c r="G168">
        <v>21.36</v>
      </c>
      <c r="H168">
        <v>2.64</v>
      </c>
      <c r="I168">
        <v>1</v>
      </c>
      <c r="J168">
        <v>2.64</v>
      </c>
      <c r="K168">
        <v>4</v>
      </c>
      <c r="L168">
        <v>2.64</v>
      </c>
      <c r="M168">
        <v>1</v>
      </c>
      <c r="N168">
        <v>1</v>
      </c>
      <c r="O168">
        <v>3117</v>
      </c>
      <c r="P168">
        <v>5344</v>
      </c>
      <c r="Q168" t="s">
        <v>21</v>
      </c>
      <c r="R168">
        <v>0.97</v>
      </c>
      <c r="S168">
        <v>0.96</v>
      </c>
    </row>
    <row r="169" spans="1:19" x14ac:dyDescent="0.3">
      <c r="A169" s="1">
        <v>45459</v>
      </c>
      <c r="B169" s="1" t="str">
        <f>TEXT(Table1[[#This Row],[Date]],"mmm")</f>
        <v>Jun</v>
      </c>
      <c r="C169" t="s">
        <v>18</v>
      </c>
      <c r="D169" t="s">
        <v>19</v>
      </c>
      <c r="E169" t="s">
        <v>20</v>
      </c>
      <c r="F169">
        <v>24</v>
      </c>
      <c r="G169">
        <v>21.53</v>
      </c>
      <c r="H169">
        <v>2.4700000000000002</v>
      </c>
      <c r="I169">
        <v>1</v>
      </c>
      <c r="J169">
        <v>2.4700000000000002</v>
      </c>
      <c r="K169">
        <v>4</v>
      </c>
      <c r="L169">
        <v>2.4700000000000002</v>
      </c>
      <c r="M169">
        <v>1</v>
      </c>
      <c r="N169">
        <v>1</v>
      </c>
      <c r="O169">
        <v>3200</v>
      </c>
      <c r="P169">
        <v>6384</v>
      </c>
      <c r="Q169" t="s">
        <v>21</v>
      </c>
      <c r="R169">
        <v>0.98</v>
      </c>
      <c r="S169">
        <v>0.94</v>
      </c>
    </row>
    <row r="170" spans="1:19" x14ac:dyDescent="0.3">
      <c r="A170" s="1">
        <v>45460</v>
      </c>
      <c r="B170" s="1" t="str">
        <f>TEXT(Table1[[#This Row],[Date]],"mmm")</f>
        <v>Jun</v>
      </c>
      <c r="C170" t="s">
        <v>18</v>
      </c>
      <c r="D170" t="s">
        <v>19</v>
      </c>
      <c r="E170" t="s">
        <v>20</v>
      </c>
      <c r="F170">
        <v>24</v>
      </c>
      <c r="G170">
        <v>23.55</v>
      </c>
      <c r="H170">
        <v>0.45</v>
      </c>
      <c r="I170">
        <v>1</v>
      </c>
      <c r="J170">
        <v>0.45</v>
      </c>
      <c r="K170">
        <v>3</v>
      </c>
      <c r="L170">
        <v>0.45</v>
      </c>
      <c r="M170">
        <v>1</v>
      </c>
      <c r="N170">
        <v>1</v>
      </c>
      <c r="O170">
        <v>3163</v>
      </c>
      <c r="P170">
        <v>6864</v>
      </c>
      <c r="Q170" t="s">
        <v>21</v>
      </c>
      <c r="R170">
        <v>0.97</v>
      </c>
      <c r="S170">
        <v>0.93</v>
      </c>
    </row>
    <row r="171" spans="1:19" x14ac:dyDescent="0.3">
      <c r="A171" s="1">
        <v>45461</v>
      </c>
      <c r="B171" s="1" t="str">
        <f>TEXT(Table1[[#This Row],[Date]],"mmm")</f>
        <v>Jun</v>
      </c>
      <c r="C171" t="s">
        <v>18</v>
      </c>
      <c r="D171" t="s">
        <v>19</v>
      </c>
      <c r="E171" t="s">
        <v>20</v>
      </c>
      <c r="F171">
        <v>24</v>
      </c>
      <c r="G171">
        <v>21.97</v>
      </c>
      <c r="H171">
        <v>2.0299999999999998</v>
      </c>
      <c r="I171">
        <v>1</v>
      </c>
      <c r="J171">
        <v>2.0299999999999998</v>
      </c>
      <c r="K171">
        <v>3</v>
      </c>
      <c r="L171">
        <v>2.0299999999999998</v>
      </c>
      <c r="M171">
        <v>1</v>
      </c>
      <c r="N171">
        <v>1</v>
      </c>
      <c r="O171">
        <v>2980</v>
      </c>
      <c r="P171">
        <v>5635</v>
      </c>
      <c r="Q171" t="s">
        <v>21</v>
      </c>
      <c r="R171">
        <v>0.97</v>
      </c>
      <c r="S171">
        <v>0.93</v>
      </c>
    </row>
    <row r="172" spans="1:19" x14ac:dyDescent="0.3">
      <c r="A172" s="1">
        <v>45462</v>
      </c>
      <c r="B172" s="1" t="str">
        <f>TEXT(Table1[[#This Row],[Date]],"mmm")</f>
        <v>Jun</v>
      </c>
      <c r="C172" t="s">
        <v>18</v>
      </c>
      <c r="D172" t="s">
        <v>19</v>
      </c>
      <c r="E172" t="s">
        <v>20</v>
      </c>
      <c r="F172">
        <v>24</v>
      </c>
      <c r="G172">
        <v>22.81</v>
      </c>
      <c r="H172">
        <v>1.19</v>
      </c>
      <c r="I172">
        <v>1</v>
      </c>
      <c r="J172">
        <v>1.19</v>
      </c>
      <c r="K172">
        <v>5</v>
      </c>
      <c r="L172">
        <v>1.19</v>
      </c>
      <c r="M172">
        <v>1</v>
      </c>
      <c r="N172">
        <v>1</v>
      </c>
      <c r="O172">
        <v>3349</v>
      </c>
      <c r="P172">
        <v>7017</v>
      </c>
      <c r="Q172" t="s">
        <v>21</v>
      </c>
      <c r="R172">
        <v>0.97</v>
      </c>
      <c r="S172">
        <v>0.92</v>
      </c>
    </row>
    <row r="173" spans="1:19" x14ac:dyDescent="0.3">
      <c r="A173" s="1">
        <v>45463</v>
      </c>
      <c r="B173" s="1" t="str">
        <f>TEXT(Table1[[#This Row],[Date]],"mmm")</f>
        <v>Jun</v>
      </c>
      <c r="C173" t="s">
        <v>18</v>
      </c>
      <c r="D173" t="s">
        <v>19</v>
      </c>
      <c r="E173" t="s">
        <v>20</v>
      </c>
      <c r="F173">
        <v>24</v>
      </c>
      <c r="G173">
        <v>23.23</v>
      </c>
      <c r="H173">
        <v>0.77</v>
      </c>
      <c r="I173">
        <v>2</v>
      </c>
      <c r="J173">
        <v>0.77</v>
      </c>
      <c r="K173">
        <v>5</v>
      </c>
      <c r="L173">
        <v>0.77</v>
      </c>
      <c r="M173">
        <v>1</v>
      </c>
      <c r="N173">
        <v>1</v>
      </c>
      <c r="O173">
        <v>3171</v>
      </c>
      <c r="P173">
        <v>6005</v>
      </c>
      <c r="Q173" t="s">
        <v>21</v>
      </c>
      <c r="R173">
        <v>0.97</v>
      </c>
      <c r="S173">
        <v>0.93</v>
      </c>
    </row>
    <row r="174" spans="1:19" x14ac:dyDescent="0.3">
      <c r="A174" s="1">
        <v>45464</v>
      </c>
      <c r="B174" s="1" t="str">
        <f>TEXT(Table1[[#This Row],[Date]],"mmm")</f>
        <v>Jun</v>
      </c>
      <c r="C174" t="s">
        <v>18</v>
      </c>
      <c r="D174" t="s">
        <v>19</v>
      </c>
      <c r="E174" t="s">
        <v>20</v>
      </c>
      <c r="F174">
        <v>24</v>
      </c>
      <c r="G174">
        <v>23.5</v>
      </c>
      <c r="H174">
        <v>0.5</v>
      </c>
      <c r="I174">
        <v>1</v>
      </c>
      <c r="J174">
        <v>0.5</v>
      </c>
      <c r="K174">
        <v>4</v>
      </c>
      <c r="L174">
        <v>0.5</v>
      </c>
      <c r="M174">
        <v>1</v>
      </c>
      <c r="N174">
        <v>0</v>
      </c>
      <c r="O174">
        <v>3316</v>
      </c>
      <c r="P174">
        <v>5486</v>
      </c>
      <c r="Q174" t="s">
        <v>21</v>
      </c>
      <c r="R174">
        <v>0.97</v>
      </c>
      <c r="S174">
        <v>0.94</v>
      </c>
    </row>
    <row r="175" spans="1:19" x14ac:dyDescent="0.3">
      <c r="A175" s="1">
        <v>45465</v>
      </c>
      <c r="B175" s="1" t="str">
        <f>TEXT(Table1[[#This Row],[Date]],"mmm")</f>
        <v>Jun</v>
      </c>
      <c r="C175" t="s">
        <v>18</v>
      </c>
      <c r="D175" t="s">
        <v>19</v>
      </c>
      <c r="E175" t="s">
        <v>20</v>
      </c>
      <c r="F175">
        <v>24</v>
      </c>
      <c r="G175">
        <v>21.75</v>
      </c>
      <c r="H175">
        <v>2.25</v>
      </c>
      <c r="I175">
        <v>1</v>
      </c>
      <c r="J175">
        <v>2.25</v>
      </c>
      <c r="K175">
        <v>3</v>
      </c>
      <c r="L175">
        <v>2.25</v>
      </c>
      <c r="M175">
        <v>0</v>
      </c>
      <c r="N175">
        <v>0</v>
      </c>
      <c r="O175">
        <v>3210</v>
      </c>
      <c r="P175">
        <v>6855</v>
      </c>
      <c r="Q175" t="s">
        <v>21</v>
      </c>
      <c r="R175">
        <v>0.97</v>
      </c>
      <c r="S175">
        <v>0.95</v>
      </c>
    </row>
    <row r="176" spans="1:19" x14ac:dyDescent="0.3">
      <c r="A176" s="1">
        <v>45466</v>
      </c>
      <c r="B176" s="1" t="str">
        <f>TEXT(Table1[[#This Row],[Date]],"mmm")</f>
        <v>Jun</v>
      </c>
      <c r="C176" t="s">
        <v>18</v>
      </c>
      <c r="D176" t="s">
        <v>19</v>
      </c>
      <c r="E176" t="s">
        <v>20</v>
      </c>
      <c r="F176">
        <v>24</v>
      </c>
      <c r="G176">
        <v>21.87</v>
      </c>
      <c r="H176">
        <v>2.13</v>
      </c>
      <c r="I176">
        <v>0</v>
      </c>
      <c r="J176">
        <v>2.13</v>
      </c>
      <c r="K176">
        <v>4</v>
      </c>
      <c r="L176">
        <v>2.13</v>
      </c>
      <c r="M176">
        <v>0</v>
      </c>
      <c r="N176">
        <v>0</v>
      </c>
      <c r="O176">
        <v>3059</v>
      </c>
      <c r="P176">
        <v>6964</v>
      </c>
      <c r="Q176" t="s">
        <v>21</v>
      </c>
      <c r="R176">
        <v>0.96</v>
      </c>
      <c r="S176">
        <v>0.96</v>
      </c>
    </row>
    <row r="177" spans="1:19" x14ac:dyDescent="0.3">
      <c r="A177" s="1">
        <v>45467</v>
      </c>
      <c r="B177" s="1" t="str">
        <f>TEXT(Table1[[#This Row],[Date]],"mmm")</f>
        <v>Jun</v>
      </c>
      <c r="C177" t="s">
        <v>18</v>
      </c>
      <c r="D177" t="s">
        <v>19</v>
      </c>
      <c r="E177" t="s">
        <v>20</v>
      </c>
      <c r="F177">
        <v>24</v>
      </c>
      <c r="G177">
        <v>23.34</v>
      </c>
      <c r="H177">
        <v>0.66</v>
      </c>
      <c r="I177">
        <v>0</v>
      </c>
      <c r="J177">
        <v>0.66</v>
      </c>
      <c r="K177">
        <v>4</v>
      </c>
      <c r="L177">
        <v>0.66</v>
      </c>
      <c r="M177">
        <v>0</v>
      </c>
      <c r="N177">
        <v>0</v>
      </c>
      <c r="O177">
        <v>3389</v>
      </c>
      <c r="P177">
        <v>5099</v>
      </c>
      <c r="Q177" t="s">
        <v>21</v>
      </c>
      <c r="R177">
        <v>0.96</v>
      </c>
      <c r="S177">
        <v>0.95</v>
      </c>
    </row>
    <row r="178" spans="1:19" x14ac:dyDescent="0.3">
      <c r="A178" s="1">
        <v>45468</v>
      </c>
      <c r="B178" s="1" t="str">
        <f>TEXT(Table1[[#This Row],[Date]],"mmm")</f>
        <v>Jun</v>
      </c>
      <c r="C178" t="s">
        <v>18</v>
      </c>
      <c r="D178" t="s">
        <v>19</v>
      </c>
      <c r="E178" t="s">
        <v>20</v>
      </c>
      <c r="F178">
        <v>24</v>
      </c>
      <c r="G178">
        <v>22.29</v>
      </c>
      <c r="H178">
        <v>1.71</v>
      </c>
      <c r="I178">
        <v>1</v>
      </c>
      <c r="J178">
        <v>1.71</v>
      </c>
      <c r="K178">
        <v>3</v>
      </c>
      <c r="L178">
        <v>1.71</v>
      </c>
      <c r="M178">
        <v>1</v>
      </c>
      <c r="N178">
        <v>1</v>
      </c>
      <c r="O178">
        <v>2889</v>
      </c>
      <c r="P178">
        <v>7306</v>
      </c>
      <c r="Q178" t="s">
        <v>21</v>
      </c>
      <c r="R178">
        <v>0.98</v>
      </c>
      <c r="S178">
        <v>0.93</v>
      </c>
    </row>
    <row r="179" spans="1:19" x14ac:dyDescent="0.3">
      <c r="A179" s="1">
        <v>45469</v>
      </c>
      <c r="B179" s="1" t="str">
        <f>TEXT(Table1[[#This Row],[Date]],"mmm")</f>
        <v>Jun</v>
      </c>
      <c r="C179" t="s">
        <v>18</v>
      </c>
      <c r="D179" t="s">
        <v>19</v>
      </c>
      <c r="E179" t="s">
        <v>20</v>
      </c>
      <c r="F179">
        <v>24</v>
      </c>
      <c r="G179">
        <v>23.64</v>
      </c>
      <c r="H179">
        <v>0.36</v>
      </c>
      <c r="I179">
        <v>1</v>
      </c>
      <c r="J179">
        <v>0.36</v>
      </c>
      <c r="K179">
        <v>4</v>
      </c>
      <c r="L179">
        <v>0.36</v>
      </c>
      <c r="M179">
        <v>1</v>
      </c>
      <c r="N179">
        <v>1</v>
      </c>
      <c r="O179">
        <v>3104</v>
      </c>
      <c r="P179">
        <v>7577</v>
      </c>
      <c r="Q179" t="s">
        <v>21</v>
      </c>
      <c r="R179">
        <v>0.98</v>
      </c>
      <c r="S179">
        <v>0.93</v>
      </c>
    </row>
    <row r="180" spans="1:19" x14ac:dyDescent="0.3">
      <c r="A180" s="1">
        <v>45470</v>
      </c>
      <c r="B180" s="1" t="str">
        <f>TEXT(Table1[[#This Row],[Date]],"mmm")</f>
        <v>Jun</v>
      </c>
      <c r="C180" t="s">
        <v>18</v>
      </c>
      <c r="D180" t="s">
        <v>19</v>
      </c>
      <c r="E180" t="s">
        <v>20</v>
      </c>
      <c r="F180">
        <v>24</v>
      </c>
      <c r="G180">
        <v>23.54</v>
      </c>
      <c r="H180">
        <v>0.46</v>
      </c>
      <c r="I180">
        <v>1</v>
      </c>
      <c r="J180">
        <v>0.46</v>
      </c>
      <c r="K180">
        <v>5</v>
      </c>
      <c r="L180">
        <v>0.46</v>
      </c>
      <c r="M180">
        <v>0</v>
      </c>
      <c r="N180">
        <v>0</v>
      </c>
      <c r="O180">
        <v>2851</v>
      </c>
      <c r="P180">
        <v>6579</v>
      </c>
      <c r="Q180" t="s">
        <v>21</v>
      </c>
      <c r="R180">
        <v>0.98</v>
      </c>
      <c r="S180">
        <v>0.95</v>
      </c>
    </row>
    <row r="181" spans="1:19" x14ac:dyDescent="0.3">
      <c r="A181" s="1">
        <v>45471</v>
      </c>
      <c r="B181" s="1" t="str">
        <f>TEXT(Table1[[#This Row],[Date]],"mmm")</f>
        <v>Jun</v>
      </c>
      <c r="C181" t="s">
        <v>18</v>
      </c>
      <c r="D181" t="s">
        <v>19</v>
      </c>
      <c r="E181" t="s">
        <v>20</v>
      </c>
      <c r="F181">
        <v>24</v>
      </c>
      <c r="G181">
        <v>23.62</v>
      </c>
      <c r="H181">
        <v>0.38</v>
      </c>
      <c r="I181">
        <v>0</v>
      </c>
      <c r="J181">
        <v>0.38</v>
      </c>
      <c r="K181">
        <v>5</v>
      </c>
      <c r="L181">
        <v>0.38</v>
      </c>
      <c r="M181">
        <v>1</v>
      </c>
      <c r="N181">
        <v>1</v>
      </c>
      <c r="O181">
        <v>3244</v>
      </c>
      <c r="P181">
        <v>5065</v>
      </c>
      <c r="Q181" t="s">
        <v>21</v>
      </c>
      <c r="R181">
        <v>0.97</v>
      </c>
      <c r="S181">
        <v>0.94</v>
      </c>
    </row>
    <row r="182" spans="1:19" x14ac:dyDescent="0.3">
      <c r="A182" s="1">
        <v>45472</v>
      </c>
      <c r="B182" s="1" t="str">
        <f>TEXT(Table1[[#This Row],[Date]],"mmm")</f>
        <v>Jun</v>
      </c>
      <c r="C182" t="s">
        <v>18</v>
      </c>
      <c r="D182" t="s">
        <v>19</v>
      </c>
      <c r="E182" t="s">
        <v>20</v>
      </c>
      <c r="F182">
        <v>24</v>
      </c>
      <c r="G182">
        <v>21.41</v>
      </c>
      <c r="H182">
        <v>2.59</v>
      </c>
      <c r="I182">
        <v>2</v>
      </c>
      <c r="J182">
        <v>2.59</v>
      </c>
      <c r="K182">
        <v>3</v>
      </c>
      <c r="L182">
        <v>2.59</v>
      </c>
      <c r="M182">
        <v>0</v>
      </c>
      <c r="N182">
        <v>0</v>
      </c>
      <c r="O182">
        <v>3046</v>
      </c>
      <c r="P182">
        <v>7275</v>
      </c>
      <c r="Q182" t="s">
        <v>21</v>
      </c>
      <c r="R182">
        <v>0.97</v>
      </c>
      <c r="S182">
        <v>0.94</v>
      </c>
    </row>
    <row r="183" spans="1:19" x14ac:dyDescent="0.3">
      <c r="A183" s="1">
        <v>45473</v>
      </c>
      <c r="B183" s="1" t="str">
        <f>TEXT(Table1[[#This Row],[Date]],"mmm")</f>
        <v>Jun</v>
      </c>
      <c r="C183" t="s">
        <v>18</v>
      </c>
      <c r="D183" t="s">
        <v>19</v>
      </c>
      <c r="E183" t="s">
        <v>20</v>
      </c>
      <c r="F183">
        <v>24</v>
      </c>
      <c r="G183">
        <v>22.24</v>
      </c>
      <c r="H183">
        <v>1.76</v>
      </c>
      <c r="I183">
        <v>2</v>
      </c>
      <c r="J183">
        <v>1.76</v>
      </c>
      <c r="K183">
        <v>4</v>
      </c>
      <c r="L183">
        <v>1.76</v>
      </c>
      <c r="M183">
        <v>0</v>
      </c>
      <c r="N183">
        <v>0</v>
      </c>
      <c r="O183">
        <v>3295</v>
      </c>
      <c r="P183">
        <v>7469</v>
      </c>
      <c r="Q183" t="s">
        <v>21</v>
      </c>
      <c r="R183">
        <v>0.97</v>
      </c>
      <c r="S183">
        <v>0.97</v>
      </c>
    </row>
    <row r="184" spans="1:19" x14ac:dyDescent="0.3">
      <c r="A184" s="1">
        <v>45474</v>
      </c>
      <c r="B184" s="1" t="str">
        <f>TEXT(Table1[[#This Row],[Date]],"mmm")</f>
        <v>Jul</v>
      </c>
      <c r="C184" t="s">
        <v>18</v>
      </c>
      <c r="D184" t="s">
        <v>19</v>
      </c>
      <c r="E184" t="s">
        <v>20</v>
      </c>
      <c r="F184">
        <v>24</v>
      </c>
      <c r="G184">
        <v>21.58</v>
      </c>
      <c r="H184">
        <v>2.42</v>
      </c>
      <c r="I184">
        <v>1</v>
      </c>
      <c r="J184">
        <v>2.42</v>
      </c>
      <c r="K184">
        <v>4</v>
      </c>
      <c r="L184">
        <v>2.42</v>
      </c>
      <c r="M184">
        <v>1</v>
      </c>
      <c r="N184">
        <v>1</v>
      </c>
      <c r="O184">
        <v>3157</v>
      </c>
      <c r="P184">
        <v>5812</v>
      </c>
      <c r="Q184" t="s">
        <v>21</v>
      </c>
      <c r="R184">
        <v>0.97</v>
      </c>
      <c r="S184">
        <v>0.93</v>
      </c>
    </row>
    <row r="185" spans="1:19" x14ac:dyDescent="0.3">
      <c r="A185" s="1">
        <v>45475</v>
      </c>
      <c r="B185" s="1" t="str">
        <f>TEXT(Table1[[#This Row],[Date]],"mmm")</f>
        <v>Jul</v>
      </c>
      <c r="C185" t="s">
        <v>18</v>
      </c>
      <c r="D185" t="s">
        <v>19</v>
      </c>
      <c r="E185" t="s">
        <v>20</v>
      </c>
      <c r="F185">
        <v>24</v>
      </c>
      <c r="G185">
        <v>21.65</v>
      </c>
      <c r="H185">
        <v>2.35</v>
      </c>
      <c r="I185">
        <v>2</v>
      </c>
      <c r="J185">
        <v>2.35</v>
      </c>
      <c r="K185">
        <v>5</v>
      </c>
      <c r="L185">
        <v>2.35</v>
      </c>
      <c r="M185">
        <v>1</v>
      </c>
      <c r="N185">
        <v>1</v>
      </c>
      <c r="O185">
        <v>3109</v>
      </c>
      <c r="P185">
        <v>5836</v>
      </c>
      <c r="Q185" t="s">
        <v>21</v>
      </c>
      <c r="R185">
        <v>0.97</v>
      </c>
      <c r="S185">
        <v>0.94</v>
      </c>
    </row>
    <row r="186" spans="1:19" x14ac:dyDescent="0.3">
      <c r="A186" s="1">
        <v>45476</v>
      </c>
      <c r="B186" s="1" t="str">
        <f>TEXT(Table1[[#This Row],[Date]],"mmm")</f>
        <v>Jul</v>
      </c>
      <c r="C186" t="s">
        <v>18</v>
      </c>
      <c r="D186" t="s">
        <v>19</v>
      </c>
      <c r="E186" t="s">
        <v>20</v>
      </c>
      <c r="F186">
        <v>24</v>
      </c>
      <c r="G186">
        <v>22.69</v>
      </c>
      <c r="H186">
        <v>1.31</v>
      </c>
      <c r="I186">
        <v>1</v>
      </c>
      <c r="J186">
        <v>1.31</v>
      </c>
      <c r="K186">
        <v>3</v>
      </c>
      <c r="L186">
        <v>1.31</v>
      </c>
      <c r="M186">
        <v>1</v>
      </c>
      <c r="N186">
        <v>1</v>
      </c>
      <c r="O186">
        <v>3308</v>
      </c>
      <c r="P186">
        <v>6040</v>
      </c>
      <c r="Q186" t="s">
        <v>21</v>
      </c>
      <c r="R186">
        <v>0.97</v>
      </c>
      <c r="S186">
        <v>0.94</v>
      </c>
    </row>
    <row r="187" spans="1:19" x14ac:dyDescent="0.3">
      <c r="A187" s="1">
        <v>45477</v>
      </c>
      <c r="B187" s="1" t="str">
        <f>TEXT(Table1[[#This Row],[Date]],"mmm")</f>
        <v>Jul</v>
      </c>
      <c r="C187" t="s">
        <v>18</v>
      </c>
      <c r="D187" t="s">
        <v>19</v>
      </c>
      <c r="E187" t="s">
        <v>20</v>
      </c>
      <c r="F187">
        <v>24</v>
      </c>
      <c r="G187">
        <v>22.53</v>
      </c>
      <c r="H187">
        <v>1.47</v>
      </c>
      <c r="I187">
        <v>1</v>
      </c>
      <c r="J187">
        <v>1.47</v>
      </c>
      <c r="K187">
        <v>5</v>
      </c>
      <c r="L187">
        <v>1.47</v>
      </c>
      <c r="M187">
        <v>0</v>
      </c>
      <c r="N187">
        <v>0</v>
      </c>
      <c r="O187">
        <v>3039</v>
      </c>
      <c r="P187">
        <v>7770</v>
      </c>
      <c r="Q187" t="s">
        <v>21</v>
      </c>
      <c r="R187">
        <v>0.97</v>
      </c>
      <c r="S187">
        <v>0.97</v>
      </c>
    </row>
    <row r="188" spans="1:19" x14ac:dyDescent="0.3">
      <c r="A188" s="1">
        <v>45478</v>
      </c>
      <c r="B188" s="1" t="str">
        <f>TEXT(Table1[[#This Row],[Date]],"mmm")</f>
        <v>Jul</v>
      </c>
      <c r="C188" t="s">
        <v>18</v>
      </c>
      <c r="D188" t="s">
        <v>19</v>
      </c>
      <c r="E188" t="s">
        <v>20</v>
      </c>
      <c r="F188">
        <v>24</v>
      </c>
      <c r="G188">
        <v>22.36</v>
      </c>
      <c r="H188">
        <v>1.64</v>
      </c>
      <c r="I188">
        <v>1</v>
      </c>
      <c r="J188">
        <v>1.64</v>
      </c>
      <c r="K188">
        <v>5</v>
      </c>
      <c r="L188">
        <v>1.64</v>
      </c>
      <c r="M188">
        <v>1</v>
      </c>
      <c r="N188">
        <v>1</v>
      </c>
      <c r="O188">
        <v>3294</v>
      </c>
      <c r="P188">
        <v>6595</v>
      </c>
      <c r="Q188" t="s">
        <v>21</v>
      </c>
      <c r="R188">
        <v>0.96</v>
      </c>
      <c r="S188">
        <v>0.95</v>
      </c>
    </row>
    <row r="189" spans="1:19" x14ac:dyDescent="0.3">
      <c r="A189" s="1">
        <v>45479</v>
      </c>
      <c r="B189" s="1" t="str">
        <f>TEXT(Table1[[#This Row],[Date]],"mmm")</f>
        <v>Jul</v>
      </c>
      <c r="C189" t="s">
        <v>18</v>
      </c>
      <c r="D189" t="s">
        <v>19</v>
      </c>
      <c r="E189" t="s">
        <v>20</v>
      </c>
      <c r="F189">
        <v>24</v>
      </c>
      <c r="G189">
        <v>22.83</v>
      </c>
      <c r="H189">
        <v>1.17</v>
      </c>
      <c r="I189">
        <v>0</v>
      </c>
      <c r="J189">
        <v>1.17</v>
      </c>
      <c r="K189">
        <v>4</v>
      </c>
      <c r="L189">
        <v>1.17</v>
      </c>
      <c r="M189">
        <v>0</v>
      </c>
      <c r="N189">
        <v>0</v>
      </c>
      <c r="O189">
        <v>3228</v>
      </c>
      <c r="P189">
        <v>6586</v>
      </c>
      <c r="Q189" t="s">
        <v>21</v>
      </c>
      <c r="R189">
        <v>0.98</v>
      </c>
      <c r="S189">
        <v>0.94</v>
      </c>
    </row>
    <row r="190" spans="1:19" x14ac:dyDescent="0.3">
      <c r="A190" s="1">
        <v>45480</v>
      </c>
      <c r="B190" s="1" t="str">
        <f>TEXT(Table1[[#This Row],[Date]],"mmm")</f>
        <v>Jul</v>
      </c>
      <c r="C190" t="s">
        <v>18</v>
      </c>
      <c r="D190" t="s">
        <v>19</v>
      </c>
      <c r="E190" t="s">
        <v>20</v>
      </c>
      <c r="F190">
        <v>24</v>
      </c>
      <c r="G190">
        <v>21.4</v>
      </c>
      <c r="H190">
        <v>2.6</v>
      </c>
      <c r="I190">
        <v>2</v>
      </c>
      <c r="J190">
        <v>2.6</v>
      </c>
      <c r="K190">
        <v>4</v>
      </c>
      <c r="L190">
        <v>2.6</v>
      </c>
      <c r="M190">
        <v>0</v>
      </c>
      <c r="N190">
        <v>0</v>
      </c>
      <c r="O190">
        <v>3021</v>
      </c>
      <c r="P190">
        <v>6228</v>
      </c>
      <c r="Q190" t="s">
        <v>21</v>
      </c>
      <c r="R190">
        <v>0.97</v>
      </c>
      <c r="S190">
        <v>0.96</v>
      </c>
    </row>
    <row r="191" spans="1:19" x14ac:dyDescent="0.3">
      <c r="A191" s="1">
        <v>45481</v>
      </c>
      <c r="B191" s="1" t="str">
        <f>TEXT(Table1[[#This Row],[Date]],"mmm")</f>
        <v>Jul</v>
      </c>
      <c r="C191" t="s">
        <v>18</v>
      </c>
      <c r="D191" t="s">
        <v>19</v>
      </c>
      <c r="E191" t="s">
        <v>20</v>
      </c>
      <c r="F191">
        <v>24</v>
      </c>
      <c r="G191">
        <v>21.58</v>
      </c>
      <c r="H191">
        <v>2.42</v>
      </c>
      <c r="I191">
        <v>0</v>
      </c>
      <c r="J191">
        <v>2.42</v>
      </c>
      <c r="K191">
        <v>4</v>
      </c>
      <c r="L191">
        <v>2.42</v>
      </c>
      <c r="M191">
        <v>1</v>
      </c>
      <c r="N191">
        <v>1</v>
      </c>
      <c r="O191">
        <v>3372</v>
      </c>
      <c r="P191">
        <v>6932</v>
      </c>
      <c r="Q191" t="s">
        <v>21</v>
      </c>
      <c r="R191">
        <v>0.96</v>
      </c>
      <c r="S191">
        <v>0.93</v>
      </c>
    </row>
    <row r="192" spans="1:19" x14ac:dyDescent="0.3">
      <c r="A192" s="1">
        <v>45482</v>
      </c>
      <c r="B192" s="1" t="str">
        <f>TEXT(Table1[[#This Row],[Date]],"mmm")</f>
        <v>Jul</v>
      </c>
      <c r="C192" t="s">
        <v>18</v>
      </c>
      <c r="D192" t="s">
        <v>19</v>
      </c>
      <c r="E192" t="s">
        <v>20</v>
      </c>
      <c r="F192">
        <v>24</v>
      </c>
      <c r="G192">
        <v>22.96</v>
      </c>
      <c r="H192">
        <v>1.04</v>
      </c>
      <c r="I192">
        <v>0</v>
      </c>
      <c r="J192">
        <v>1.04</v>
      </c>
      <c r="K192">
        <v>3</v>
      </c>
      <c r="L192">
        <v>1.04</v>
      </c>
      <c r="M192">
        <v>1</v>
      </c>
      <c r="N192">
        <v>1</v>
      </c>
      <c r="O192">
        <v>2987</v>
      </c>
      <c r="P192">
        <v>5593</v>
      </c>
      <c r="Q192" t="s">
        <v>21</v>
      </c>
      <c r="R192">
        <v>0.96</v>
      </c>
      <c r="S192">
        <v>0.96</v>
      </c>
    </row>
    <row r="193" spans="1:19" x14ac:dyDescent="0.3">
      <c r="A193" s="1">
        <v>45483</v>
      </c>
      <c r="B193" s="1" t="str">
        <f>TEXT(Table1[[#This Row],[Date]],"mmm")</f>
        <v>Jul</v>
      </c>
      <c r="C193" t="s">
        <v>18</v>
      </c>
      <c r="D193" t="s">
        <v>19</v>
      </c>
      <c r="E193" t="s">
        <v>20</v>
      </c>
      <c r="F193">
        <v>24</v>
      </c>
      <c r="G193">
        <v>22.72</v>
      </c>
      <c r="H193">
        <v>1.28</v>
      </c>
      <c r="I193">
        <v>1</v>
      </c>
      <c r="J193">
        <v>1.28</v>
      </c>
      <c r="K193">
        <v>5</v>
      </c>
      <c r="L193">
        <v>1.28</v>
      </c>
      <c r="M193">
        <v>1</v>
      </c>
      <c r="N193">
        <v>1</v>
      </c>
      <c r="O193">
        <v>3096</v>
      </c>
      <c r="P193">
        <v>7148</v>
      </c>
      <c r="Q193" t="s">
        <v>21</v>
      </c>
      <c r="R193">
        <v>0.98</v>
      </c>
      <c r="S193">
        <v>0.94</v>
      </c>
    </row>
    <row r="194" spans="1:19" x14ac:dyDescent="0.3">
      <c r="A194" s="1">
        <v>45484</v>
      </c>
      <c r="B194" s="1" t="str">
        <f>TEXT(Table1[[#This Row],[Date]],"mmm")</f>
        <v>Jul</v>
      </c>
      <c r="C194" t="s">
        <v>18</v>
      </c>
      <c r="D194" t="s">
        <v>19</v>
      </c>
      <c r="E194" t="s">
        <v>20</v>
      </c>
      <c r="F194">
        <v>24</v>
      </c>
      <c r="G194">
        <v>21.97</v>
      </c>
      <c r="H194">
        <v>2.0299999999999998</v>
      </c>
      <c r="I194">
        <v>0</v>
      </c>
      <c r="J194">
        <v>2.0299999999999998</v>
      </c>
      <c r="K194">
        <v>3</v>
      </c>
      <c r="L194">
        <v>2.0299999999999998</v>
      </c>
      <c r="M194">
        <v>1</v>
      </c>
      <c r="N194">
        <v>1</v>
      </c>
      <c r="O194">
        <v>3294</v>
      </c>
      <c r="P194">
        <v>6007</v>
      </c>
      <c r="Q194" t="s">
        <v>21</v>
      </c>
      <c r="R194">
        <v>0.96</v>
      </c>
      <c r="S194">
        <v>0.93</v>
      </c>
    </row>
    <row r="195" spans="1:19" x14ac:dyDescent="0.3">
      <c r="A195" s="1">
        <v>45485</v>
      </c>
      <c r="B195" s="1" t="str">
        <f>TEXT(Table1[[#This Row],[Date]],"mmm")</f>
        <v>Jul</v>
      </c>
      <c r="C195" t="s">
        <v>18</v>
      </c>
      <c r="D195" t="s">
        <v>19</v>
      </c>
      <c r="E195" t="s">
        <v>20</v>
      </c>
      <c r="F195">
        <v>24</v>
      </c>
      <c r="G195">
        <v>22.43</v>
      </c>
      <c r="H195">
        <v>1.57</v>
      </c>
      <c r="I195">
        <v>2</v>
      </c>
      <c r="J195">
        <v>1.57</v>
      </c>
      <c r="K195">
        <v>4</v>
      </c>
      <c r="L195">
        <v>1.57</v>
      </c>
      <c r="M195">
        <v>1</v>
      </c>
      <c r="N195">
        <v>1</v>
      </c>
      <c r="O195">
        <v>3223</v>
      </c>
      <c r="P195">
        <v>6745</v>
      </c>
      <c r="Q195" t="s">
        <v>21</v>
      </c>
      <c r="R195">
        <v>0.98</v>
      </c>
      <c r="S195">
        <v>0.94</v>
      </c>
    </row>
    <row r="196" spans="1:19" x14ac:dyDescent="0.3">
      <c r="A196" s="1">
        <v>45486</v>
      </c>
      <c r="B196" s="1" t="str">
        <f>TEXT(Table1[[#This Row],[Date]],"mmm")</f>
        <v>Jul</v>
      </c>
      <c r="C196" t="s">
        <v>18</v>
      </c>
      <c r="D196" t="s">
        <v>19</v>
      </c>
      <c r="E196" t="s">
        <v>20</v>
      </c>
      <c r="F196">
        <v>24</v>
      </c>
      <c r="G196">
        <v>23.43</v>
      </c>
      <c r="H196">
        <v>0.56999999999999995</v>
      </c>
      <c r="I196">
        <v>2</v>
      </c>
      <c r="J196">
        <v>0.56999999999999995</v>
      </c>
      <c r="K196">
        <v>3</v>
      </c>
      <c r="L196">
        <v>0.56999999999999995</v>
      </c>
      <c r="M196">
        <v>1</v>
      </c>
      <c r="N196">
        <v>1</v>
      </c>
      <c r="O196">
        <v>3274</v>
      </c>
      <c r="P196">
        <v>6970</v>
      </c>
      <c r="Q196" t="s">
        <v>21</v>
      </c>
      <c r="R196">
        <v>0.97</v>
      </c>
      <c r="S196">
        <v>0.96</v>
      </c>
    </row>
    <row r="197" spans="1:19" x14ac:dyDescent="0.3">
      <c r="A197" s="1">
        <v>45487</v>
      </c>
      <c r="B197" s="1" t="str">
        <f>TEXT(Table1[[#This Row],[Date]],"mmm")</f>
        <v>Jul</v>
      </c>
      <c r="C197" t="s">
        <v>18</v>
      </c>
      <c r="D197" t="s">
        <v>19</v>
      </c>
      <c r="E197" t="s">
        <v>20</v>
      </c>
      <c r="F197">
        <v>24</v>
      </c>
      <c r="G197">
        <v>21.92</v>
      </c>
      <c r="H197">
        <v>2.08</v>
      </c>
      <c r="I197">
        <v>0</v>
      </c>
      <c r="J197">
        <v>2.08</v>
      </c>
      <c r="K197">
        <v>4</v>
      </c>
      <c r="L197">
        <v>2.08</v>
      </c>
      <c r="M197">
        <v>1</v>
      </c>
      <c r="N197">
        <v>1</v>
      </c>
      <c r="O197">
        <v>3390</v>
      </c>
      <c r="P197">
        <v>5257</v>
      </c>
      <c r="Q197" t="s">
        <v>21</v>
      </c>
      <c r="R197">
        <v>0.98</v>
      </c>
      <c r="S197">
        <v>0.94</v>
      </c>
    </row>
    <row r="198" spans="1:19" x14ac:dyDescent="0.3">
      <c r="A198" s="1">
        <v>45488</v>
      </c>
      <c r="B198" s="1" t="str">
        <f>TEXT(Table1[[#This Row],[Date]],"mmm")</f>
        <v>Jul</v>
      </c>
      <c r="C198" t="s">
        <v>18</v>
      </c>
      <c r="D198" t="s">
        <v>19</v>
      </c>
      <c r="E198" t="s">
        <v>20</v>
      </c>
      <c r="F198">
        <v>24</v>
      </c>
      <c r="G198">
        <v>23.07</v>
      </c>
      <c r="H198">
        <v>0.93</v>
      </c>
      <c r="I198">
        <v>0</v>
      </c>
      <c r="J198">
        <v>0.93</v>
      </c>
      <c r="K198">
        <v>3</v>
      </c>
      <c r="L198">
        <v>0.93</v>
      </c>
      <c r="M198">
        <v>0</v>
      </c>
      <c r="N198">
        <v>0</v>
      </c>
      <c r="O198">
        <v>3326</v>
      </c>
      <c r="P198">
        <v>6705</v>
      </c>
      <c r="Q198" t="s">
        <v>21</v>
      </c>
      <c r="R198">
        <v>0.97</v>
      </c>
      <c r="S198">
        <v>0.97</v>
      </c>
    </row>
    <row r="199" spans="1:19" x14ac:dyDescent="0.3">
      <c r="A199" s="1">
        <v>45489</v>
      </c>
      <c r="B199" s="1" t="str">
        <f>TEXT(Table1[[#This Row],[Date]],"mmm")</f>
        <v>Jul</v>
      </c>
      <c r="C199" t="s">
        <v>18</v>
      </c>
      <c r="D199" t="s">
        <v>19</v>
      </c>
      <c r="E199" t="s">
        <v>20</v>
      </c>
      <c r="F199">
        <v>24</v>
      </c>
      <c r="G199">
        <v>21.93</v>
      </c>
      <c r="H199">
        <v>2.0699999999999998</v>
      </c>
      <c r="I199">
        <v>0</v>
      </c>
      <c r="J199">
        <v>2.0699999999999998</v>
      </c>
      <c r="K199">
        <v>3</v>
      </c>
      <c r="L199">
        <v>2.0699999999999998</v>
      </c>
      <c r="M199">
        <v>1</v>
      </c>
      <c r="N199">
        <v>1</v>
      </c>
      <c r="O199">
        <v>2854</v>
      </c>
      <c r="P199">
        <v>7591</v>
      </c>
      <c r="Q199" t="s">
        <v>21</v>
      </c>
      <c r="R199">
        <v>0.97</v>
      </c>
      <c r="S199">
        <v>0.97</v>
      </c>
    </row>
    <row r="200" spans="1:19" x14ac:dyDescent="0.3">
      <c r="A200" s="1">
        <v>45490</v>
      </c>
      <c r="B200" s="1" t="str">
        <f>TEXT(Table1[[#This Row],[Date]],"mmm")</f>
        <v>Jul</v>
      </c>
      <c r="C200" t="s">
        <v>18</v>
      </c>
      <c r="D200" t="s">
        <v>19</v>
      </c>
      <c r="E200" t="s">
        <v>20</v>
      </c>
      <c r="F200">
        <v>24</v>
      </c>
      <c r="G200">
        <v>23.36</v>
      </c>
      <c r="H200">
        <v>0.64</v>
      </c>
      <c r="I200">
        <v>2</v>
      </c>
      <c r="J200">
        <v>0.64</v>
      </c>
      <c r="K200">
        <v>3</v>
      </c>
      <c r="L200">
        <v>0.64</v>
      </c>
      <c r="M200">
        <v>1</v>
      </c>
      <c r="N200">
        <v>1</v>
      </c>
      <c r="O200">
        <v>2986</v>
      </c>
      <c r="P200">
        <v>5576</v>
      </c>
      <c r="Q200" t="s">
        <v>21</v>
      </c>
      <c r="R200">
        <v>0.97</v>
      </c>
      <c r="S200">
        <v>0.97</v>
      </c>
    </row>
    <row r="201" spans="1:19" x14ac:dyDescent="0.3">
      <c r="A201" s="1">
        <v>45491</v>
      </c>
      <c r="B201" s="1" t="str">
        <f>TEXT(Table1[[#This Row],[Date]],"mmm")</f>
        <v>Jul</v>
      </c>
      <c r="C201" t="s">
        <v>18</v>
      </c>
      <c r="D201" t="s">
        <v>19</v>
      </c>
      <c r="E201" t="s">
        <v>20</v>
      </c>
      <c r="F201">
        <v>24</v>
      </c>
      <c r="G201">
        <v>23.02</v>
      </c>
      <c r="H201">
        <v>0.98</v>
      </c>
      <c r="I201">
        <v>2</v>
      </c>
      <c r="J201">
        <v>0.98</v>
      </c>
      <c r="K201">
        <v>4</v>
      </c>
      <c r="L201">
        <v>0.98</v>
      </c>
      <c r="M201">
        <v>1</v>
      </c>
      <c r="N201">
        <v>1</v>
      </c>
      <c r="O201">
        <v>3042</v>
      </c>
      <c r="P201">
        <v>7613</v>
      </c>
      <c r="Q201" t="s">
        <v>21</v>
      </c>
      <c r="R201">
        <v>0.96</v>
      </c>
      <c r="S201">
        <v>0.93</v>
      </c>
    </row>
    <row r="202" spans="1:19" x14ac:dyDescent="0.3">
      <c r="A202" s="1">
        <v>45492</v>
      </c>
      <c r="B202" s="1" t="str">
        <f>TEXT(Table1[[#This Row],[Date]],"mmm")</f>
        <v>Jul</v>
      </c>
      <c r="C202" t="s">
        <v>18</v>
      </c>
      <c r="D202" t="s">
        <v>19</v>
      </c>
      <c r="E202" t="s">
        <v>20</v>
      </c>
      <c r="F202">
        <v>24</v>
      </c>
      <c r="G202">
        <v>22.78</v>
      </c>
      <c r="H202">
        <v>1.22</v>
      </c>
      <c r="I202">
        <v>1</v>
      </c>
      <c r="J202">
        <v>1.22</v>
      </c>
      <c r="K202">
        <v>3</v>
      </c>
      <c r="L202">
        <v>1.22</v>
      </c>
      <c r="M202">
        <v>1</v>
      </c>
      <c r="N202">
        <v>1</v>
      </c>
      <c r="O202">
        <v>3031</v>
      </c>
      <c r="P202">
        <v>5747</v>
      </c>
      <c r="Q202" t="s">
        <v>21</v>
      </c>
      <c r="R202">
        <v>0.97</v>
      </c>
      <c r="S202">
        <v>0.94</v>
      </c>
    </row>
    <row r="203" spans="1:19" x14ac:dyDescent="0.3">
      <c r="A203" s="1">
        <v>45493</v>
      </c>
      <c r="B203" s="1" t="str">
        <f>TEXT(Table1[[#This Row],[Date]],"mmm")</f>
        <v>Jul</v>
      </c>
      <c r="C203" t="s">
        <v>18</v>
      </c>
      <c r="D203" t="s">
        <v>19</v>
      </c>
      <c r="E203" t="s">
        <v>20</v>
      </c>
      <c r="F203">
        <v>24</v>
      </c>
      <c r="G203">
        <v>22.85</v>
      </c>
      <c r="H203">
        <v>1.1499999999999999</v>
      </c>
      <c r="I203">
        <v>2</v>
      </c>
      <c r="J203">
        <v>1.1499999999999999</v>
      </c>
      <c r="K203">
        <v>5</v>
      </c>
      <c r="L203">
        <v>1.1499999999999999</v>
      </c>
      <c r="M203">
        <v>1</v>
      </c>
      <c r="N203">
        <v>1</v>
      </c>
      <c r="O203">
        <v>3188</v>
      </c>
      <c r="P203">
        <v>5095</v>
      </c>
      <c r="Q203" t="s">
        <v>22</v>
      </c>
      <c r="R203">
        <v>0.96</v>
      </c>
      <c r="S203">
        <v>0.95</v>
      </c>
    </row>
    <row r="204" spans="1:19" x14ac:dyDescent="0.3">
      <c r="A204" s="1">
        <v>45494</v>
      </c>
      <c r="B204" s="1" t="str">
        <f>TEXT(Table1[[#This Row],[Date]],"mmm")</f>
        <v>Jul</v>
      </c>
      <c r="C204" t="s">
        <v>18</v>
      </c>
      <c r="D204" t="s">
        <v>19</v>
      </c>
      <c r="E204" t="s">
        <v>20</v>
      </c>
      <c r="F204">
        <v>24</v>
      </c>
      <c r="G204">
        <v>22.22</v>
      </c>
      <c r="H204">
        <v>1.78</v>
      </c>
      <c r="I204">
        <v>2</v>
      </c>
      <c r="J204">
        <v>1.78</v>
      </c>
      <c r="K204">
        <v>5</v>
      </c>
      <c r="L204">
        <v>1.78</v>
      </c>
      <c r="M204">
        <v>0</v>
      </c>
      <c r="N204">
        <v>0</v>
      </c>
      <c r="O204">
        <v>3205</v>
      </c>
      <c r="P204">
        <v>7268</v>
      </c>
      <c r="Q204" t="s">
        <v>21</v>
      </c>
      <c r="R204">
        <v>0.98</v>
      </c>
      <c r="S204">
        <v>0.96</v>
      </c>
    </row>
    <row r="205" spans="1:19" x14ac:dyDescent="0.3">
      <c r="A205" s="1">
        <v>45495</v>
      </c>
      <c r="B205" s="1" t="str">
        <f>TEXT(Table1[[#This Row],[Date]],"mmm")</f>
        <v>Jul</v>
      </c>
      <c r="C205" t="s">
        <v>18</v>
      </c>
      <c r="D205" t="s">
        <v>19</v>
      </c>
      <c r="E205" t="s">
        <v>20</v>
      </c>
      <c r="F205">
        <v>24</v>
      </c>
      <c r="G205">
        <v>22.43</v>
      </c>
      <c r="H205">
        <v>1.57</v>
      </c>
      <c r="I205">
        <v>1</v>
      </c>
      <c r="J205">
        <v>1.57</v>
      </c>
      <c r="K205">
        <v>5</v>
      </c>
      <c r="L205">
        <v>1.57</v>
      </c>
      <c r="M205">
        <v>0</v>
      </c>
      <c r="N205">
        <v>0</v>
      </c>
      <c r="O205">
        <v>2966</v>
      </c>
      <c r="P205">
        <v>6668</v>
      </c>
      <c r="Q205" t="s">
        <v>21</v>
      </c>
      <c r="R205">
        <v>0.97</v>
      </c>
      <c r="S205">
        <v>0.96</v>
      </c>
    </row>
    <row r="206" spans="1:19" x14ac:dyDescent="0.3">
      <c r="A206" s="1">
        <v>45496</v>
      </c>
      <c r="B206" s="1" t="str">
        <f>TEXT(Table1[[#This Row],[Date]],"mmm")</f>
        <v>Jul</v>
      </c>
      <c r="C206" t="s">
        <v>18</v>
      </c>
      <c r="D206" t="s">
        <v>19</v>
      </c>
      <c r="E206" t="s">
        <v>20</v>
      </c>
      <c r="F206">
        <v>24</v>
      </c>
      <c r="G206">
        <v>21.35</v>
      </c>
      <c r="H206">
        <v>2.65</v>
      </c>
      <c r="I206">
        <v>0</v>
      </c>
      <c r="J206">
        <v>2.65</v>
      </c>
      <c r="K206">
        <v>4</v>
      </c>
      <c r="L206">
        <v>2.65</v>
      </c>
      <c r="M206">
        <v>1</v>
      </c>
      <c r="N206">
        <v>1</v>
      </c>
      <c r="O206">
        <v>3182</v>
      </c>
      <c r="P206">
        <v>7539</v>
      </c>
      <c r="Q206" t="s">
        <v>21</v>
      </c>
      <c r="R206">
        <v>0.97</v>
      </c>
      <c r="S206">
        <v>0.93</v>
      </c>
    </row>
    <row r="207" spans="1:19" x14ac:dyDescent="0.3">
      <c r="A207" s="1">
        <v>45497</v>
      </c>
      <c r="B207" s="1" t="str">
        <f>TEXT(Table1[[#This Row],[Date]],"mmm")</f>
        <v>Jul</v>
      </c>
      <c r="C207" t="s">
        <v>18</v>
      </c>
      <c r="D207" t="s">
        <v>19</v>
      </c>
      <c r="E207" t="s">
        <v>20</v>
      </c>
      <c r="F207">
        <v>24</v>
      </c>
      <c r="G207">
        <v>23.48</v>
      </c>
      <c r="H207">
        <v>0.52</v>
      </c>
      <c r="I207">
        <v>0</v>
      </c>
      <c r="J207">
        <v>0.52</v>
      </c>
      <c r="K207">
        <v>5</v>
      </c>
      <c r="L207">
        <v>0.52</v>
      </c>
      <c r="M207">
        <v>1</v>
      </c>
      <c r="N207">
        <v>1</v>
      </c>
      <c r="O207">
        <v>2865</v>
      </c>
      <c r="P207">
        <v>5951</v>
      </c>
      <c r="Q207" t="s">
        <v>21</v>
      </c>
      <c r="R207">
        <v>0.99</v>
      </c>
      <c r="S207">
        <v>0.97</v>
      </c>
    </row>
    <row r="208" spans="1:19" x14ac:dyDescent="0.3">
      <c r="A208" s="1">
        <v>45498</v>
      </c>
      <c r="B208" s="1" t="str">
        <f>TEXT(Table1[[#This Row],[Date]],"mmm")</f>
        <v>Jul</v>
      </c>
      <c r="C208" t="s">
        <v>18</v>
      </c>
      <c r="D208" t="s">
        <v>19</v>
      </c>
      <c r="E208" t="s">
        <v>20</v>
      </c>
      <c r="F208">
        <v>24</v>
      </c>
      <c r="G208">
        <v>22.57</v>
      </c>
      <c r="H208">
        <v>1.43</v>
      </c>
      <c r="I208">
        <v>0</v>
      </c>
      <c r="J208">
        <v>1.43</v>
      </c>
      <c r="K208">
        <v>4</v>
      </c>
      <c r="L208">
        <v>1.43</v>
      </c>
      <c r="M208">
        <v>1</v>
      </c>
      <c r="N208">
        <v>1</v>
      </c>
      <c r="O208">
        <v>3132</v>
      </c>
      <c r="P208">
        <v>5495</v>
      </c>
      <c r="Q208" t="s">
        <v>21</v>
      </c>
      <c r="R208">
        <v>0.97</v>
      </c>
      <c r="S208">
        <v>0.92</v>
      </c>
    </row>
    <row r="209" spans="1:19" x14ac:dyDescent="0.3">
      <c r="A209" s="1">
        <v>45499</v>
      </c>
      <c r="B209" s="1" t="str">
        <f>TEXT(Table1[[#This Row],[Date]],"mmm")</f>
        <v>Jul</v>
      </c>
      <c r="C209" t="s">
        <v>18</v>
      </c>
      <c r="D209" t="s">
        <v>19</v>
      </c>
      <c r="E209" t="s">
        <v>20</v>
      </c>
      <c r="F209">
        <v>24</v>
      </c>
      <c r="G209">
        <v>21.61</v>
      </c>
      <c r="H209">
        <v>2.39</v>
      </c>
      <c r="I209">
        <v>2</v>
      </c>
      <c r="J209">
        <v>2.39</v>
      </c>
      <c r="K209">
        <v>4</v>
      </c>
      <c r="L209">
        <v>2.39</v>
      </c>
      <c r="M209">
        <v>0</v>
      </c>
      <c r="N209">
        <v>0</v>
      </c>
      <c r="O209">
        <v>3096</v>
      </c>
      <c r="P209">
        <v>5487</v>
      </c>
      <c r="Q209" t="s">
        <v>21</v>
      </c>
      <c r="R209">
        <v>0.97</v>
      </c>
      <c r="S209">
        <v>0.96</v>
      </c>
    </row>
    <row r="210" spans="1:19" x14ac:dyDescent="0.3">
      <c r="A210" s="1">
        <v>45500</v>
      </c>
      <c r="B210" s="1" t="str">
        <f>TEXT(Table1[[#This Row],[Date]],"mmm")</f>
        <v>Jul</v>
      </c>
      <c r="C210" t="s">
        <v>18</v>
      </c>
      <c r="D210" t="s">
        <v>19</v>
      </c>
      <c r="E210" t="s">
        <v>20</v>
      </c>
      <c r="F210">
        <v>24</v>
      </c>
      <c r="G210">
        <v>22.65</v>
      </c>
      <c r="H210">
        <v>1.35</v>
      </c>
      <c r="I210">
        <v>0</v>
      </c>
      <c r="J210">
        <v>1.35</v>
      </c>
      <c r="K210">
        <v>3</v>
      </c>
      <c r="L210">
        <v>1.35</v>
      </c>
      <c r="M210">
        <v>1</v>
      </c>
      <c r="N210">
        <v>1</v>
      </c>
      <c r="O210">
        <v>2828</v>
      </c>
      <c r="P210">
        <v>5659</v>
      </c>
      <c r="Q210" t="s">
        <v>21</v>
      </c>
      <c r="R210">
        <v>0.98</v>
      </c>
      <c r="S210">
        <v>0.93</v>
      </c>
    </row>
    <row r="211" spans="1:19" x14ac:dyDescent="0.3">
      <c r="A211" s="1">
        <v>45501</v>
      </c>
      <c r="B211" s="1" t="str">
        <f>TEXT(Table1[[#This Row],[Date]],"mmm")</f>
        <v>Jul</v>
      </c>
      <c r="C211" t="s">
        <v>18</v>
      </c>
      <c r="D211" t="s">
        <v>19</v>
      </c>
      <c r="E211" t="s">
        <v>20</v>
      </c>
      <c r="F211">
        <v>24</v>
      </c>
      <c r="G211">
        <v>21.24</v>
      </c>
      <c r="H211">
        <v>2.76</v>
      </c>
      <c r="I211">
        <v>0</v>
      </c>
      <c r="J211">
        <v>2.76</v>
      </c>
      <c r="K211">
        <v>4</v>
      </c>
      <c r="L211">
        <v>2.76</v>
      </c>
      <c r="M211">
        <v>1</v>
      </c>
      <c r="N211">
        <v>1</v>
      </c>
      <c r="O211">
        <v>2806</v>
      </c>
      <c r="P211">
        <v>5925</v>
      </c>
      <c r="Q211" t="s">
        <v>21</v>
      </c>
      <c r="R211">
        <v>0.98</v>
      </c>
      <c r="S211">
        <v>0.94</v>
      </c>
    </row>
    <row r="212" spans="1:19" x14ac:dyDescent="0.3">
      <c r="A212" s="1">
        <v>45502</v>
      </c>
      <c r="B212" s="1" t="str">
        <f>TEXT(Table1[[#This Row],[Date]],"mmm")</f>
        <v>Jul</v>
      </c>
      <c r="C212" t="s">
        <v>18</v>
      </c>
      <c r="D212" t="s">
        <v>19</v>
      </c>
      <c r="E212" t="s">
        <v>20</v>
      </c>
      <c r="F212">
        <v>24</v>
      </c>
      <c r="G212">
        <v>21.36</v>
      </c>
      <c r="H212">
        <v>2.64</v>
      </c>
      <c r="I212">
        <v>2</v>
      </c>
      <c r="J212">
        <v>2.64</v>
      </c>
      <c r="K212">
        <v>4</v>
      </c>
      <c r="L212">
        <v>2.64</v>
      </c>
      <c r="M212">
        <v>0</v>
      </c>
      <c r="N212">
        <v>0</v>
      </c>
      <c r="O212">
        <v>2892</v>
      </c>
      <c r="P212">
        <v>6261</v>
      </c>
      <c r="Q212" t="s">
        <v>22</v>
      </c>
      <c r="R212">
        <v>0.97</v>
      </c>
      <c r="S212">
        <v>0.97</v>
      </c>
    </row>
    <row r="213" spans="1:19" x14ac:dyDescent="0.3">
      <c r="A213" s="1">
        <v>45503</v>
      </c>
      <c r="B213" s="1" t="str">
        <f>TEXT(Table1[[#This Row],[Date]],"mmm")</f>
        <v>Jul</v>
      </c>
      <c r="C213" t="s">
        <v>18</v>
      </c>
      <c r="D213" t="s">
        <v>19</v>
      </c>
      <c r="E213" t="s">
        <v>20</v>
      </c>
      <c r="F213">
        <v>24</v>
      </c>
      <c r="G213">
        <v>23.6</v>
      </c>
      <c r="H213">
        <v>0.4</v>
      </c>
      <c r="I213">
        <v>1</v>
      </c>
      <c r="J213">
        <v>0.4</v>
      </c>
      <c r="K213">
        <v>3</v>
      </c>
      <c r="L213">
        <v>0.4</v>
      </c>
      <c r="M213">
        <v>1</v>
      </c>
      <c r="N213">
        <v>1</v>
      </c>
      <c r="O213">
        <v>3223</v>
      </c>
      <c r="P213">
        <v>5071</v>
      </c>
      <c r="Q213" t="s">
        <v>21</v>
      </c>
      <c r="R213">
        <v>0.97</v>
      </c>
      <c r="S213">
        <v>0.95</v>
      </c>
    </row>
    <row r="214" spans="1:19" x14ac:dyDescent="0.3">
      <c r="A214" s="1">
        <v>45504</v>
      </c>
      <c r="B214" s="1" t="str">
        <f>TEXT(Table1[[#This Row],[Date]],"mmm")</f>
        <v>Jul</v>
      </c>
      <c r="C214" t="s">
        <v>18</v>
      </c>
      <c r="D214" t="s">
        <v>19</v>
      </c>
      <c r="E214" t="s">
        <v>20</v>
      </c>
      <c r="F214">
        <v>24</v>
      </c>
      <c r="G214">
        <v>22.36</v>
      </c>
      <c r="H214">
        <v>1.64</v>
      </c>
      <c r="I214">
        <v>2</v>
      </c>
      <c r="J214">
        <v>1.64</v>
      </c>
      <c r="K214">
        <v>3</v>
      </c>
      <c r="L214">
        <v>1.64</v>
      </c>
      <c r="M214">
        <v>1</v>
      </c>
      <c r="N214">
        <v>1</v>
      </c>
      <c r="O214">
        <v>3356</v>
      </c>
      <c r="P214">
        <v>5545</v>
      </c>
      <c r="Q214" t="s">
        <v>21</v>
      </c>
      <c r="R214">
        <v>0.98</v>
      </c>
      <c r="S214">
        <v>0.95</v>
      </c>
    </row>
    <row r="215" spans="1:19" x14ac:dyDescent="0.3">
      <c r="A215" s="1">
        <v>45505</v>
      </c>
      <c r="B215" s="1" t="str">
        <f>TEXT(Table1[[#This Row],[Date]],"mmm")</f>
        <v>Aug</v>
      </c>
      <c r="C215" t="s">
        <v>18</v>
      </c>
      <c r="D215" t="s">
        <v>19</v>
      </c>
      <c r="E215" t="s">
        <v>20</v>
      </c>
      <c r="F215">
        <v>24</v>
      </c>
      <c r="G215">
        <v>22.33</v>
      </c>
      <c r="H215">
        <v>1.67</v>
      </c>
      <c r="I215">
        <v>0</v>
      </c>
      <c r="J215">
        <v>1.67</v>
      </c>
      <c r="K215">
        <v>4</v>
      </c>
      <c r="L215">
        <v>1.67</v>
      </c>
      <c r="M215">
        <v>1</v>
      </c>
      <c r="N215">
        <v>1</v>
      </c>
      <c r="O215">
        <v>3016</v>
      </c>
      <c r="P215">
        <v>6834</v>
      </c>
      <c r="Q215" t="s">
        <v>21</v>
      </c>
      <c r="R215">
        <v>0.96</v>
      </c>
      <c r="S215">
        <v>0.95</v>
      </c>
    </row>
    <row r="216" spans="1:19" x14ac:dyDescent="0.3">
      <c r="A216" s="1">
        <v>45506</v>
      </c>
      <c r="B216" s="1" t="str">
        <f>TEXT(Table1[[#This Row],[Date]],"mmm")</f>
        <v>Aug</v>
      </c>
      <c r="C216" t="s">
        <v>18</v>
      </c>
      <c r="D216" t="s">
        <v>19</v>
      </c>
      <c r="E216" t="s">
        <v>20</v>
      </c>
      <c r="F216">
        <v>24</v>
      </c>
      <c r="G216">
        <v>23.12</v>
      </c>
      <c r="H216">
        <v>0.88</v>
      </c>
      <c r="I216">
        <v>2</v>
      </c>
      <c r="J216">
        <v>0.88</v>
      </c>
      <c r="K216">
        <v>5</v>
      </c>
      <c r="L216">
        <v>0.88</v>
      </c>
      <c r="M216">
        <v>1</v>
      </c>
      <c r="N216">
        <v>1</v>
      </c>
      <c r="O216">
        <v>3237</v>
      </c>
      <c r="P216">
        <v>5602</v>
      </c>
      <c r="Q216" t="s">
        <v>22</v>
      </c>
      <c r="R216">
        <v>0.99</v>
      </c>
      <c r="S216">
        <v>0.94</v>
      </c>
    </row>
    <row r="217" spans="1:19" x14ac:dyDescent="0.3">
      <c r="A217" s="1">
        <v>45507</v>
      </c>
      <c r="B217" s="1" t="str">
        <f>TEXT(Table1[[#This Row],[Date]],"mmm")</f>
        <v>Aug</v>
      </c>
      <c r="C217" t="s">
        <v>18</v>
      </c>
      <c r="D217" t="s">
        <v>19</v>
      </c>
      <c r="E217" t="s">
        <v>20</v>
      </c>
      <c r="F217">
        <v>24</v>
      </c>
      <c r="G217">
        <v>22.89</v>
      </c>
      <c r="H217">
        <v>1.1100000000000001</v>
      </c>
      <c r="I217">
        <v>0</v>
      </c>
      <c r="J217">
        <v>1.1100000000000001</v>
      </c>
      <c r="K217">
        <v>3</v>
      </c>
      <c r="L217">
        <v>1.1100000000000001</v>
      </c>
      <c r="M217">
        <v>1</v>
      </c>
      <c r="N217">
        <v>1</v>
      </c>
      <c r="O217">
        <v>3069</v>
      </c>
      <c r="P217">
        <v>7650</v>
      </c>
      <c r="Q217" t="s">
        <v>21</v>
      </c>
      <c r="R217">
        <v>0.97</v>
      </c>
      <c r="S217">
        <v>0.97</v>
      </c>
    </row>
    <row r="218" spans="1:19" x14ac:dyDescent="0.3">
      <c r="A218" s="1">
        <v>45508</v>
      </c>
      <c r="B218" s="1" t="str">
        <f>TEXT(Table1[[#This Row],[Date]],"mmm")</f>
        <v>Aug</v>
      </c>
      <c r="C218" t="s">
        <v>18</v>
      </c>
      <c r="D218" t="s">
        <v>19</v>
      </c>
      <c r="E218" t="s">
        <v>20</v>
      </c>
      <c r="F218">
        <v>24</v>
      </c>
      <c r="G218">
        <v>22.27</v>
      </c>
      <c r="H218">
        <v>1.73</v>
      </c>
      <c r="I218">
        <v>1</v>
      </c>
      <c r="J218">
        <v>1.73</v>
      </c>
      <c r="K218">
        <v>4</v>
      </c>
      <c r="L218">
        <v>1.73</v>
      </c>
      <c r="M218">
        <v>0</v>
      </c>
      <c r="N218">
        <v>0</v>
      </c>
      <c r="O218">
        <v>2861</v>
      </c>
      <c r="P218">
        <v>7482</v>
      </c>
      <c r="Q218" t="s">
        <v>21</v>
      </c>
      <c r="R218">
        <v>0.97</v>
      </c>
      <c r="S218">
        <v>0.96</v>
      </c>
    </row>
    <row r="219" spans="1:19" x14ac:dyDescent="0.3">
      <c r="A219" s="1">
        <v>45509</v>
      </c>
      <c r="B219" s="1" t="str">
        <f>TEXT(Table1[[#This Row],[Date]],"mmm")</f>
        <v>Aug</v>
      </c>
      <c r="C219" t="s">
        <v>18</v>
      </c>
      <c r="D219" t="s">
        <v>19</v>
      </c>
      <c r="E219" t="s">
        <v>20</v>
      </c>
      <c r="F219">
        <v>24</v>
      </c>
      <c r="G219">
        <v>21.93</v>
      </c>
      <c r="H219">
        <v>2.0699999999999998</v>
      </c>
      <c r="I219">
        <v>0</v>
      </c>
      <c r="J219">
        <v>2.0699999999999998</v>
      </c>
      <c r="K219">
        <v>4</v>
      </c>
      <c r="L219">
        <v>2.0699999999999998</v>
      </c>
      <c r="M219">
        <v>0</v>
      </c>
      <c r="N219">
        <v>0</v>
      </c>
      <c r="O219">
        <v>3286</v>
      </c>
      <c r="P219">
        <v>5889</v>
      </c>
      <c r="Q219" t="s">
        <v>21</v>
      </c>
      <c r="R219">
        <v>0.99</v>
      </c>
      <c r="S219">
        <v>0.94</v>
      </c>
    </row>
    <row r="220" spans="1:19" x14ac:dyDescent="0.3">
      <c r="A220" s="1">
        <v>45510</v>
      </c>
      <c r="B220" s="1" t="str">
        <f>TEXT(Table1[[#This Row],[Date]],"mmm")</f>
        <v>Aug</v>
      </c>
      <c r="C220" t="s">
        <v>18</v>
      </c>
      <c r="D220" t="s">
        <v>19</v>
      </c>
      <c r="E220" t="s">
        <v>20</v>
      </c>
      <c r="F220">
        <v>24</v>
      </c>
      <c r="G220">
        <v>21.79</v>
      </c>
      <c r="H220">
        <v>2.21</v>
      </c>
      <c r="I220">
        <v>0</v>
      </c>
      <c r="J220">
        <v>2.21</v>
      </c>
      <c r="K220">
        <v>5</v>
      </c>
      <c r="L220">
        <v>2.21</v>
      </c>
      <c r="M220">
        <v>1</v>
      </c>
      <c r="N220">
        <v>1</v>
      </c>
      <c r="O220">
        <v>2867</v>
      </c>
      <c r="P220">
        <v>5282</v>
      </c>
      <c r="Q220" t="s">
        <v>21</v>
      </c>
      <c r="R220">
        <v>0.98</v>
      </c>
      <c r="S220">
        <v>0.94</v>
      </c>
    </row>
    <row r="221" spans="1:19" x14ac:dyDescent="0.3">
      <c r="A221" s="1">
        <v>45511</v>
      </c>
      <c r="B221" s="1" t="str">
        <f>TEXT(Table1[[#This Row],[Date]],"mmm")</f>
        <v>Aug</v>
      </c>
      <c r="C221" t="s">
        <v>18</v>
      </c>
      <c r="D221" t="s">
        <v>19</v>
      </c>
      <c r="E221" t="s">
        <v>20</v>
      </c>
      <c r="F221">
        <v>24</v>
      </c>
      <c r="G221">
        <v>21.24</v>
      </c>
      <c r="H221">
        <v>2.76</v>
      </c>
      <c r="I221">
        <v>2</v>
      </c>
      <c r="J221">
        <v>2.76</v>
      </c>
      <c r="K221">
        <v>5</v>
      </c>
      <c r="L221">
        <v>2.76</v>
      </c>
      <c r="M221">
        <v>1</v>
      </c>
      <c r="N221">
        <v>1</v>
      </c>
      <c r="O221">
        <v>2977</v>
      </c>
      <c r="P221">
        <v>7054</v>
      </c>
      <c r="Q221" t="s">
        <v>21</v>
      </c>
      <c r="R221">
        <v>0.97</v>
      </c>
      <c r="S221">
        <v>0.96</v>
      </c>
    </row>
    <row r="222" spans="1:19" x14ac:dyDescent="0.3">
      <c r="A222" s="1">
        <v>45512</v>
      </c>
      <c r="B222" s="1" t="str">
        <f>TEXT(Table1[[#This Row],[Date]],"mmm")</f>
        <v>Aug</v>
      </c>
      <c r="C222" t="s">
        <v>18</v>
      </c>
      <c r="D222" t="s">
        <v>19</v>
      </c>
      <c r="E222" t="s">
        <v>20</v>
      </c>
      <c r="F222">
        <v>24</v>
      </c>
      <c r="G222">
        <v>22.77</v>
      </c>
      <c r="H222">
        <v>1.23</v>
      </c>
      <c r="I222">
        <v>2</v>
      </c>
      <c r="J222">
        <v>1.23</v>
      </c>
      <c r="K222">
        <v>3</v>
      </c>
      <c r="L222">
        <v>1.23</v>
      </c>
      <c r="M222">
        <v>1</v>
      </c>
      <c r="N222">
        <v>1</v>
      </c>
      <c r="O222">
        <v>3092</v>
      </c>
      <c r="P222">
        <v>5634</v>
      </c>
      <c r="Q222" t="s">
        <v>21</v>
      </c>
      <c r="R222">
        <v>0.97</v>
      </c>
      <c r="S222">
        <v>0.97</v>
      </c>
    </row>
    <row r="223" spans="1:19" x14ac:dyDescent="0.3">
      <c r="A223" s="1">
        <v>45513</v>
      </c>
      <c r="B223" s="1" t="str">
        <f>TEXT(Table1[[#This Row],[Date]],"mmm")</f>
        <v>Aug</v>
      </c>
      <c r="C223" t="s">
        <v>18</v>
      </c>
      <c r="D223" t="s">
        <v>19</v>
      </c>
      <c r="E223" t="s">
        <v>20</v>
      </c>
      <c r="F223">
        <v>24</v>
      </c>
      <c r="G223">
        <v>22.74</v>
      </c>
      <c r="H223">
        <v>1.26</v>
      </c>
      <c r="I223">
        <v>2</v>
      </c>
      <c r="J223">
        <v>1.26</v>
      </c>
      <c r="K223">
        <v>4</v>
      </c>
      <c r="L223">
        <v>1.26</v>
      </c>
      <c r="M223">
        <v>1</v>
      </c>
      <c r="N223">
        <v>1</v>
      </c>
      <c r="O223">
        <v>2839</v>
      </c>
      <c r="P223">
        <v>6796</v>
      </c>
      <c r="Q223" t="s">
        <v>22</v>
      </c>
      <c r="R223">
        <v>0.97</v>
      </c>
      <c r="S223">
        <v>0.97</v>
      </c>
    </row>
    <row r="224" spans="1:19" x14ac:dyDescent="0.3">
      <c r="A224" s="1">
        <v>45514</v>
      </c>
      <c r="B224" s="1" t="str">
        <f>TEXT(Table1[[#This Row],[Date]],"mmm")</f>
        <v>Aug</v>
      </c>
      <c r="C224" t="s">
        <v>18</v>
      </c>
      <c r="D224" t="s">
        <v>19</v>
      </c>
      <c r="E224" t="s">
        <v>20</v>
      </c>
      <c r="F224">
        <v>24</v>
      </c>
      <c r="G224">
        <v>23.07</v>
      </c>
      <c r="H224">
        <v>0.93</v>
      </c>
      <c r="I224">
        <v>0</v>
      </c>
      <c r="J224">
        <v>0.93</v>
      </c>
      <c r="K224">
        <v>4</v>
      </c>
      <c r="L224">
        <v>0.93</v>
      </c>
      <c r="M224">
        <v>0</v>
      </c>
      <c r="N224">
        <v>0</v>
      </c>
      <c r="O224">
        <v>3147</v>
      </c>
      <c r="P224">
        <v>7376</v>
      </c>
      <c r="Q224" t="s">
        <v>21</v>
      </c>
      <c r="R224">
        <v>0.96</v>
      </c>
      <c r="S224">
        <v>0.94</v>
      </c>
    </row>
    <row r="225" spans="1:19" x14ac:dyDescent="0.3">
      <c r="A225" s="1">
        <v>45515</v>
      </c>
      <c r="B225" s="1" t="str">
        <f>TEXT(Table1[[#This Row],[Date]],"mmm")</f>
        <v>Aug</v>
      </c>
      <c r="C225" t="s">
        <v>18</v>
      </c>
      <c r="D225" t="s">
        <v>19</v>
      </c>
      <c r="E225" t="s">
        <v>20</v>
      </c>
      <c r="F225">
        <v>24</v>
      </c>
      <c r="G225">
        <v>23.6</v>
      </c>
      <c r="H225">
        <v>0.4</v>
      </c>
      <c r="I225">
        <v>1</v>
      </c>
      <c r="J225">
        <v>0.4</v>
      </c>
      <c r="K225">
        <v>5</v>
      </c>
      <c r="L225">
        <v>0.4</v>
      </c>
      <c r="M225">
        <v>1</v>
      </c>
      <c r="N225">
        <v>1</v>
      </c>
      <c r="O225">
        <v>3231</v>
      </c>
      <c r="P225">
        <v>6658</v>
      </c>
      <c r="Q225" t="s">
        <v>21</v>
      </c>
      <c r="R225">
        <v>0.96</v>
      </c>
      <c r="S225">
        <v>0.94</v>
      </c>
    </row>
    <row r="226" spans="1:19" x14ac:dyDescent="0.3">
      <c r="A226" s="1">
        <v>45516</v>
      </c>
      <c r="B226" s="1" t="str">
        <f>TEXT(Table1[[#This Row],[Date]],"mmm")</f>
        <v>Aug</v>
      </c>
      <c r="C226" t="s">
        <v>18</v>
      </c>
      <c r="D226" t="s">
        <v>19</v>
      </c>
      <c r="E226" t="s">
        <v>20</v>
      </c>
      <c r="F226">
        <v>24</v>
      </c>
      <c r="G226">
        <v>21.21</v>
      </c>
      <c r="H226">
        <v>2.79</v>
      </c>
      <c r="I226">
        <v>1</v>
      </c>
      <c r="J226">
        <v>2.79</v>
      </c>
      <c r="K226">
        <v>4</v>
      </c>
      <c r="L226">
        <v>2.79</v>
      </c>
      <c r="M226">
        <v>0</v>
      </c>
      <c r="N226">
        <v>0</v>
      </c>
      <c r="O226">
        <v>2950</v>
      </c>
      <c r="P226">
        <v>7513</v>
      </c>
      <c r="Q226" t="s">
        <v>21</v>
      </c>
      <c r="R226">
        <v>0.99</v>
      </c>
      <c r="S226">
        <v>0.96</v>
      </c>
    </row>
    <row r="227" spans="1:19" x14ac:dyDescent="0.3">
      <c r="A227" s="1">
        <v>45517</v>
      </c>
      <c r="B227" s="1" t="str">
        <f>TEXT(Table1[[#This Row],[Date]],"mmm")</f>
        <v>Aug</v>
      </c>
      <c r="C227" t="s">
        <v>18</v>
      </c>
      <c r="D227" t="s">
        <v>19</v>
      </c>
      <c r="E227" t="s">
        <v>20</v>
      </c>
      <c r="F227">
        <v>24</v>
      </c>
      <c r="G227">
        <v>23.45</v>
      </c>
      <c r="H227">
        <v>0.55000000000000004</v>
      </c>
      <c r="I227">
        <v>2</v>
      </c>
      <c r="J227">
        <v>0.55000000000000004</v>
      </c>
      <c r="K227">
        <v>5</v>
      </c>
      <c r="L227">
        <v>0.55000000000000004</v>
      </c>
      <c r="M227">
        <v>1</v>
      </c>
      <c r="N227">
        <v>1</v>
      </c>
      <c r="O227">
        <v>3032</v>
      </c>
      <c r="P227">
        <v>6288</v>
      </c>
      <c r="Q227" t="s">
        <v>22</v>
      </c>
      <c r="R227">
        <v>0.97</v>
      </c>
      <c r="S227">
        <v>0.96</v>
      </c>
    </row>
    <row r="228" spans="1:19" x14ac:dyDescent="0.3">
      <c r="A228" s="1">
        <v>45518</v>
      </c>
      <c r="B228" s="1" t="str">
        <f>TEXT(Table1[[#This Row],[Date]],"mmm")</f>
        <v>Aug</v>
      </c>
      <c r="C228" t="s">
        <v>18</v>
      </c>
      <c r="D228" t="s">
        <v>19</v>
      </c>
      <c r="E228" t="s">
        <v>20</v>
      </c>
      <c r="F228">
        <v>24</v>
      </c>
      <c r="G228">
        <v>21.57</v>
      </c>
      <c r="H228">
        <v>2.4300000000000002</v>
      </c>
      <c r="I228">
        <v>2</v>
      </c>
      <c r="J228">
        <v>2.4300000000000002</v>
      </c>
      <c r="K228">
        <v>3</v>
      </c>
      <c r="L228">
        <v>2.4300000000000002</v>
      </c>
      <c r="M228">
        <v>1</v>
      </c>
      <c r="N228">
        <v>1</v>
      </c>
      <c r="O228">
        <v>3318</v>
      </c>
      <c r="P228">
        <v>6016</v>
      </c>
      <c r="Q228" t="s">
        <v>21</v>
      </c>
      <c r="R228">
        <v>0.98</v>
      </c>
      <c r="S228">
        <v>0.96</v>
      </c>
    </row>
    <row r="229" spans="1:19" x14ac:dyDescent="0.3">
      <c r="A229" s="1">
        <v>45519</v>
      </c>
      <c r="B229" s="1" t="str">
        <f>TEXT(Table1[[#This Row],[Date]],"mmm")</f>
        <v>Aug</v>
      </c>
      <c r="C229" t="s">
        <v>18</v>
      </c>
      <c r="D229" t="s">
        <v>19</v>
      </c>
      <c r="E229" t="s">
        <v>20</v>
      </c>
      <c r="F229">
        <v>24</v>
      </c>
      <c r="G229">
        <v>22.56</v>
      </c>
      <c r="H229">
        <v>1.44</v>
      </c>
      <c r="I229">
        <v>0</v>
      </c>
      <c r="J229">
        <v>1.44</v>
      </c>
      <c r="K229">
        <v>5</v>
      </c>
      <c r="L229">
        <v>1.44</v>
      </c>
      <c r="M229">
        <v>1</v>
      </c>
      <c r="N229">
        <v>1</v>
      </c>
      <c r="O229">
        <v>3211</v>
      </c>
      <c r="P229">
        <v>6748</v>
      </c>
      <c r="Q229" t="s">
        <v>21</v>
      </c>
      <c r="R229">
        <v>0.96</v>
      </c>
      <c r="S229">
        <v>0.93</v>
      </c>
    </row>
    <row r="230" spans="1:19" x14ac:dyDescent="0.3">
      <c r="A230" s="1">
        <v>45520</v>
      </c>
      <c r="B230" s="1" t="str">
        <f>TEXT(Table1[[#This Row],[Date]],"mmm")</f>
        <v>Aug</v>
      </c>
      <c r="C230" t="s">
        <v>18</v>
      </c>
      <c r="D230" t="s">
        <v>19</v>
      </c>
      <c r="E230" t="s">
        <v>20</v>
      </c>
      <c r="F230">
        <v>24</v>
      </c>
      <c r="G230">
        <v>21.58</v>
      </c>
      <c r="H230">
        <v>2.42</v>
      </c>
      <c r="I230">
        <v>2</v>
      </c>
      <c r="J230">
        <v>2.42</v>
      </c>
      <c r="K230">
        <v>5</v>
      </c>
      <c r="L230">
        <v>2.42</v>
      </c>
      <c r="M230">
        <v>0</v>
      </c>
      <c r="N230">
        <v>0</v>
      </c>
      <c r="O230">
        <v>3239</v>
      </c>
      <c r="P230">
        <v>5763</v>
      </c>
      <c r="Q230" t="s">
        <v>21</v>
      </c>
      <c r="R230">
        <v>0.96</v>
      </c>
      <c r="S230">
        <v>0.96</v>
      </c>
    </row>
    <row r="231" spans="1:19" x14ac:dyDescent="0.3">
      <c r="A231" s="1">
        <v>45521</v>
      </c>
      <c r="B231" s="1" t="str">
        <f>TEXT(Table1[[#This Row],[Date]],"mmm")</f>
        <v>Aug</v>
      </c>
      <c r="C231" t="s">
        <v>18</v>
      </c>
      <c r="D231" t="s">
        <v>19</v>
      </c>
      <c r="E231" t="s">
        <v>20</v>
      </c>
      <c r="F231">
        <v>24</v>
      </c>
      <c r="G231">
        <v>23.06</v>
      </c>
      <c r="H231">
        <v>0.94</v>
      </c>
      <c r="I231">
        <v>2</v>
      </c>
      <c r="J231">
        <v>0.94</v>
      </c>
      <c r="K231">
        <v>3</v>
      </c>
      <c r="L231">
        <v>0.94</v>
      </c>
      <c r="M231">
        <v>1</v>
      </c>
      <c r="N231">
        <v>1</v>
      </c>
      <c r="O231">
        <v>3043</v>
      </c>
      <c r="P231">
        <v>5564</v>
      </c>
      <c r="Q231" t="s">
        <v>22</v>
      </c>
      <c r="R231">
        <v>0.97</v>
      </c>
      <c r="S231">
        <v>0.95</v>
      </c>
    </row>
    <row r="232" spans="1:19" x14ac:dyDescent="0.3">
      <c r="A232" s="1">
        <v>45522</v>
      </c>
      <c r="B232" s="1" t="str">
        <f>TEXT(Table1[[#This Row],[Date]],"mmm")</f>
        <v>Aug</v>
      </c>
      <c r="C232" t="s">
        <v>18</v>
      </c>
      <c r="D232" t="s">
        <v>19</v>
      </c>
      <c r="E232" t="s">
        <v>20</v>
      </c>
      <c r="F232">
        <v>24</v>
      </c>
      <c r="G232">
        <v>21.41</v>
      </c>
      <c r="H232">
        <v>2.59</v>
      </c>
      <c r="I232">
        <v>0</v>
      </c>
      <c r="J232">
        <v>2.59</v>
      </c>
      <c r="K232">
        <v>4</v>
      </c>
      <c r="L232">
        <v>2.59</v>
      </c>
      <c r="M232">
        <v>1</v>
      </c>
      <c r="N232">
        <v>1</v>
      </c>
      <c r="O232">
        <v>3297</v>
      </c>
      <c r="P232">
        <v>7551</v>
      </c>
      <c r="Q232" t="s">
        <v>21</v>
      </c>
      <c r="R232">
        <v>0.96</v>
      </c>
      <c r="S232">
        <v>0.97</v>
      </c>
    </row>
    <row r="233" spans="1:19" x14ac:dyDescent="0.3">
      <c r="A233" s="1">
        <v>45523</v>
      </c>
      <c r="B233" s="1" t="str">
        <f>TEXT(Table1[[#This Row],[Date]],"mmm")</f>
        <v>Aug</v>
      </c>
      <c r="C233" t="s">
        <v>18</v>
      </c>
      <c r="D233" t="s">
        <v>19</v>
      </c>
      <c r="E233" t="s">
        <v>20</v>
      </c>
      <c r="F233">
        <v>24</v>
      </c>
      <c r="G233">
        <v>22.76</v>
      </c>
      <c r="H233">
        <v>1.24</v>
      </c>
      <c r="I233">
        <v>1</v>
      </c>
      <c r="J233">
        <v>1.24</v>
      </c>
      <c r="K233">
        <v>5</v>
      </c>
      <c r="L233">
        <v>1.24</v>
      </c>
      <c r="M233">
        <v>1</v>
      </c>
      <c r="N233">
        <v>1</v>
      </c>
      <c r="O233">
        <v>2992</v>
      </c>
      <c r="P233">
        <v>7778</v>
      </c>
      <c r="Q233" t="s">
        <v>21</v>
      </c>
      <c r="R233">
        <v>0.97</v>
      </c>
      <c r="S233">
        <v>0.96</v>
      </c>
    </row>
    <row r="234" spans="1:19" x14ac:dyDescent="0.3">
      <c r="A234" s="1">
        <v>45524</v>
      </c>
      <c r="B234" s="1" t="str">
        <f>TEXT(Table1[[#This Row],[Date]],"mmm")</f>
        <v>Aug</v>
      </c>
      <c r="C234" t="s">
        <v>18</v>
      </c>
      <c r="D234" t="s">
        <v>19</v>
      </c>
      <c r="E234" t="s">
        <v>20</v>
      </c>
      <c r="F234">
        <v>24</v>
      </c>
      <c r="G234">
        <v>22.83</v>
      </c>
      <c r="H234">
        <v>1.17</v>
      </c>
      <c r="I234">
        <v>0</v>
      </c>
      <c r="J234">
        <v>1.17</v>
      </c>
      <c r="K234">
        <v>4</v>
      </c>
      <c r="L234">
        <v>1.17</v>
      </c>
      <c r="M234">
        <v>1</v>
      </c>
      <c r="N234">
        <v>1</v>
      </c>
      <c r="O234">
        <v>3206</v>
      </c>
      <c r="P234">
        <v>5272</v>
      </c>
      <c r="Q234" t="s">
        <v>21</v>
      </c>
      <c r="R234">
        <v>0.98</v>
      </c>
      <c r="S234">
        <v>0.92</v>
      </c>
    </row>
    <row r="235" spans="1:19" x14ac:dyDescent="0.3">
      <c r="A235" s="1">
        <v>45525</v>
      </c>
      <c r="B235" s="1" t="str">
        <f>TEXT(Table1[[#This Row],[Date]],"mmm")</f>
        <v>Aug</v>
      </c>
      <c r="C235" t="s">
        <v>18</v>
      </c>
      <c r="D235" t="s">
        <v>19</v>
      </c>
      <c r="E235" t="s">
        <v>20</v>
      </c>
      <c r="F235">
        <v>24</v>
      </c>
      <c r="G235">
        <v>23.18</v>
      </c>
      <c r="H235">
        <v>0.82</v>
      </c>
      <c r="I235">
        <v>1</v>
      </c>
      <c r="J235">
        <v>0.82</v>
      </c>
      <c r="K235">
        <v>4</v>
      </c>
      <c r="L235">
        <v>0.82</v>
      </c>
      <c r="M235">
        <v>1</v>
      </c>
      <c r="N235">
        <v>1</v>
      </c>
      <c r="O235">
        <v>3047</v>
      </c>
      <c r="P235">
        <v>6955</v>
      </c>
      <c r="Q235" t="s">
        <v>21</v>
      </c>
      <c r="R235">
        <v>0.96</v>
      </c>
      <c r="S235">
        <v>0.93</v>
      </c>
    </row>
    <row r="236" spans="1:19" x14ac:dyDescent="0.3">
      <c r="A236" s="1">
        <v>45526</v>
      </c>
      <c r="B236" s="1" t="str">
        <f>TEXT(Table1[[#This Row],[Date]],"mmm")</f>
        <v>Aug</v>
      </c>
      <c r="C236" t="s">
        <v>18</v>
      </c>
      <c r="D236" t="s">
        <v>19</v>
      </c>
      <c r="E236" t="s">
        <v>20</v>
      </c>
      <c r="F236">
        <v>24</v>
      </c>
      <c r="G236">
        <v>23.59</v>
      </c>
      <c r="H236">
        <v>0.41</v>
      </c>
      <c r="I236">
        <v>0</v>
      </c>
      <c r="J236">
        <v>0.41</v>
      </c>
      <c r="K236">
        <v>5</v>
      </c>
      <c r="L236">
        <v>0.41</v>
      </c>
      <c r="M236">
        <v>1</v>
      </c>
      <c r="N236">
        <v>1</v>
      </c>
      <c r="O236">
        <v>2961</v>
      </c>
      <c r="P236">
        <v>7278</v>
      </c>
      <c r="Q236" t="s">
        <v>21</v>
      </c>
      <c r="R236">
        <v>0.98</v>
      </c>
      <c r="S236">
        <v>0.94</v>
      </c>
    </row>
    <row r="237" spans="1:19" x14ac:dyDescent="0.3">
      <c r="A237" s="1">
        <v>45527</v>
      </c>
      <c r="B237" s="1" t="str">
        <f>TEXT(Table1[[#This Row],[Date]],"mmm")</f>
        <v>Aug</v>
      </c>
      <c r="C237" t="s">
        <v>18</v>
      </c>
      <c r="D237" t="s">
        <v>19</v>
      </c>
      <c r="E237" t="s">
        <v>20</v>
      </c>
      <c r="F237">
        <v>24</v>
      </c>
      <c r="G237">
        <v>21.96</v>
      </c>
      <c r="H237">
        <v>2.04</v>
      </c>
      <c r="I237">
        <v>0</v>
      </c>
      <c r="J237">
        <v>2.04</v>
      </c>
      <c r="K237">
        <v>5</v>
      </c>
      <c r="L237">
        <v>2.04</v>
      </c>
      <c r="M237">
        <v>1</v>
      </c>
      <c r="N237">
        <v>1</v>
      </c>
      <c r="O237">
        <v>3068</v>
      </c>
      <c r="P237">
        <v>7761</v>
      </c>
      <c r="Q237" t="s">
        <v>21</v>
      </c>
      <c r="R237">
        <v>0.97</v>
      </c>
      <c r="S237">
        <v>0.97</v>
      </c>
    </row>
    <row r="238" spans="1:19" x14ac:dyDescent="0.3">
      <c r="A238" s="1">
        <v>45528</v>
      </c>
      <c r="B238" s="1" t="str">
        <f>TEXT(Table1[[#This Row],[Date]],"mmm")</f>
        <v>Aug</v>
      </c>
      <c r="C238" t="s">
        <v>18</v>
      </c>
      <c r="D238" t="s">
        <v>19</v>
      </c>
      <c r="E238" t="s">
        <v>20</v>
      </c>
      <c r="F238">
        <v>24</v>
      </c>
      <c r="G238">
        <v>23.46</v>
      </c>
      <c r="H238">
        <v>0.54</v>
      </c>
      <c r="I238">
        <v>1</v>
      </c>
      <c r="J238">
        <v>0.54</v>
      </c>
      <c r="K238">
        <v>3</v>
      </c>
      <c r="L238">
        <v>0.54</v>
      </c>
      <c r="M238">
        <v>0</v>
      </c>
      <c r="N238">
        <v>0</v>
      </c>
      <c r="O238">
        <v>3073</v>
      </c>
      <c r="P238">
        <v>7744</v>
      </c>
      <c r="Q238" t="s">
        <v>21</v>
      </c>
      <c r="R238">
        <v>0.97</v>
      </c>
      <c r="S238">
        <v>0.95</v>
      </c>
    </row>
    <row r="239" spans="1:19" x14ac:dyDescent="0.3">
      <c r="A239" s="1">
        <v>45529</v>
      </c>
      <c r="B239" s="1" t="str">
        <f>TEXT(Table1[[#This Row],[Date]],"mmm")</f>
        <v>Aug</v>
      </c>
      <c r="C239" t="s">
        <v>18</v>
      </c>
      <c r="D239" t="s">
        <v>19</v>
      </c>
      <c r="E239" t="s">
        <v>20</v>
      </c>
      <c r="F239">
        <v>24</v>
      </c>
      <c r="G239">
        <v>22.15</v>
      </c>
      <c r="H239">
        <v>1.85</v>
      </c>
      <c r="I239">
        <v>0</v>
      </c>
      <c r="J239">
        <v>1.85</v>
      </c>
      <c r="K239">
        <v>5</v>
      </c>
      <c r="L239">
        <v>1.85</v>
      </c>
      <c r="M239">
        <v>1</v>
      </c>
      <c r="N239">
        <v>1</v>
      </c>
      <c r="O239">
        <v>3108</v>
      </c>
      <c r="P239">
        <v>5402</v>
      </c>
      <c r="Q239" t="s">
        <v>21</v>
      </c>
      <c r="R239">
        <v>0.97</v>
      </c>
      <c r="S239">
        <v>0.92</v>
      </c>
    </row>
    <row r="240" spans="1:19" x14ac:dyDescent="0.3">
      <c r="A240" s="1">
        <v>45530</v>
      </c>
      <c r="B240" s="1" t="str">
        <f>TEXT(Table1[[#This Row],[Date]],"mmm")</f>
        <v>Aug</v>
      </c>
      <c r="C240" t="s">
        <v>18</v>
      </c>
      <c r="D240" t="s">
        <v>19</v>
      </c>
      <c r="E240" t="s">
        <v>20</v>
      </c>
      <c r="F240">
        <v>24</v>
      </c>
      <c r="G240">
        <v>21.91</v>
      </c>
      <c r="H240">
        <v>2.09</v>
      </c>
      <c r="I240">
        <v>0</v>
      </c>
      <c r="J240">
        <v>2.09</v>
      </c>
      <c r="K240">
        <v>5</v>
      </c>
      <c r="L240">
        <v>2.09</v>
      </c>
      <c r="M240">
        <v>1</v>
      </c>
      <c r="N240">
        <v>1</v>
      </c>
      <c r="O240">
        <v>3088</v>
      </c>
      <c r="P240">
        <v>6364</v>
      </c>
      <c r="Q240" t="s">
        <v>21</v>
      </c>
      <c r="R240">
        <v>0.99</v>
      </c>
      <c r="S240">
        <v>0.93</v>
      </c>
    </row>
    <row r="241" spans="1:19" x14ac:dyDescent="0.3">
      <c r="A241" s="1">
        <v>45531</v>
      </c>
      <c r="B241" s="1" t="str">
        <f>TEXT(Table1[[#This Row],[Date]],"mmm")</f>
        <v>Aug</v>
      </c>
      <c r="C241" t="s">
        <v>18</v>
      </c>
      <c r="D241" t="s">
        <v>19</v>
      </c>
      <c r="E241" t="s">
        <v>20</v>
      </c>
      <c r="F241">
        <v>24</v>
      </c>
      <c r="G241">
        <v>22.78</v>
      </c>
      <c r="H241">
        <v>1.22</v>
      </c>
      <c r="I241">
        <v>1</v>
      </c>
      <c r="J241">
        <v>1.22</v>
      </c>
      <c r="K241">
        <v>3</v>
      </c>
      <c r="L241">
        <v>1.22</v>
      </c>
      <c r="M241">
        <v>1</v>
      </c>
      <c r="N241">
        <v>0</v>
      </c>
      <c r="O241">
        <v>2912</v>
      </c>
      <c r="P241">
        <v>7576</v>
      </c>
      <c r="Q241" t="s">
        <v>21</v>
      </c>
      <c r="R241">
        <v>0.97</v>
      </c>
      <c r="S241">
        <v>0.93</v>
      </c>
    </row>
    <row r="242" spans="1:19" x14ac:dyDescent="0.3">
      <c r="A242" s="1">
        <v>45532</v>
      </c>
      <c r="B242" s="1" t="str">
        <f>TEXT(Table1[[#This Row],[Date]],"mmm")</f>
        <v>Aug</v>
      </c>
      <c r="C242" t="s">
        <v>18</v>
      </c>
      <c r="D242" t="s">
        <v>19</v>
      </c>
      <c r="E242" t="s">
        <v>20</v>
      </c>
      <c r="F242">
        <v>24</v>
      </c>
      <c r="G242">
        <v>23.28</v>
      </c>
      <c r="H242">
        <v>0.72</v>
      </c>
      <c r="I242">
        <v>0</v>
      </c>
      <c r="J242">
        <v>0.72</v>
      </c>
      <c r="K242">
        <v>4</v>
      </c>
      <c r="L242">
        <v>0.72</v>
      </c>
      <c r="M242">
        <v>1</v>
      </c>
      <c r="N242">
        <v>1</v>
      </c>
      <c r="O242">
        <v>3205</v>
      </c>
      <c r="P242">
        <v>7843</v>
      </c>
      <c r="Q242" t="s">
        <v>21</v>
      </c>
      <c r="R242">
        <v>0.98</v>
      </c>
      <c r="S242">
        <v>0.95</v>
      </c>
    </row>
    <row r="243" spans="1:19" x14ac:dyDescent="0.3">
      <c r="A243" s="1">
        <v>45533</v>
      </c>
      <c r="B243" s="1" t="str">
        <f>TEXT(Table1[[#This Row],[Date]],"mmm")</f>
        <v>Aug</v>
      </c>
      <c r="C243" t="s">
        <v>18</v>
      </c>
      <c r="D243" t="s">
        <v>19</v>
      </c>
      <c r="E243" t="s">
        <v>20</v>
      </c>
      <c r="F243">
        <v>24</v>
      </c>
      <c r="G243">
        <v>22.14</v>
      </c>
      <c r="H243">
        <v>1.86</v>
      </c>
      <c r="I243">
        <v>1</v>
      </c>
      <c r="J243">
        <v>1.86</v>
      </c>
      <c r="K243">
        <v>5</v>
      </c>
      <c r="L243">
        <v>1.86</v>
      </c>
      <c r="M243">
        <v>1</v>
      </c>
      <c r="N243">
        <v>1</v>
      </c>
      <c r="O243">
        <v>2961</v>
      </c>
      <c r="P243">
        <v>5292</v>
      </c>
      <c r="Q243" t="s">
        <v>21</v>
      </c>
      <c r="R243">
        <v>0.98</v>
      </c>
      <c r="S243">
        <v>0.96</v>
      </c>
    </row>
    <row r="244" spans="1:19" x14ac:dyDescent="0.3">
      <c r="A244" s="1">
        <v>45534</v>
      </c>
      <c r="B244" s="1" t="str">
        <f>TEXT(Table1[[#This Row],[Date]],"mmm")</f>
        <v>Aug</v>
      </c>
      <c r="C244" t="s">
        <v>18</v>
      </c>
      <c r="D244" t="s">
        <v>19</v>
      </c>
      <c r="E244" t="s">
        <v>20</v>
      </c>
      <c r="F244">
        <v>24</v>
      </c>
      <c r="G244">
        <v>21.64</v>
      </c>
      <c r="H244">
        <v>2.36</v>
      </c>
      <c r="I244">
        <v>0</v>
      </c>
      <c r="J244">
        <v>2.36</v>
      </c>
      <c r="K244">
        <v>3</v>
      </c>
      <c r="L244">
        <v>2.36</v>
      </c>
      <c r="M244">
        <v>1</v>
      </c>
      <c r="N244">
        <v>1</v>
      </c>
      <c r="O244">
        <v>3210</v>
      </c>
      <c r="P244">
        <v>7811</v>
      </c>
      <c r="Q244" t="s">
        <v>21</v>
      </c>
      <c r="R244">
        <v>0.97</v>
      </c>
      <c r="S244">
        <v>0.93</v>
      </c>
    </row>
    <row r="245" spans="1:19" x14ac:dyDescent="0.3">
      <c r="A245" s="1">
        <v>45535</v>
      </c>
      <c r="B245" s="1" t="str">
        <f>TEXT(Table1[[#This Row],[Date]],"mmm")</f>
        <v>Aug</v>
      </c>
      <c r="C245" t="s">
        <v>18</v>
      </c>
      <c r="D245" t="s">
        <v>19</v>
      </c>
      <c r="E245" t="s">
        <v>20</v>
      </c>
      <c r="F245">
        <v>24</v>
      </c>
      <c r="G245">
        <v>22.51</v>
      </c>
      <c r="H245">
        <v>1.49</v>
      </c>
      <c r="I245">
        <v>1</v>
      </c>
      <c r="J245">
        <v>1.49</v>
      </c>
      <c r="K245">
        <v>4</v>
      </c>
      <c r="L245">
        <v>1.49</v>
      </c>
      <c r="M245">
        <v>1</v>
      </c>
      <c r="N245">
        <v>1</v>
      </c>
      <c r="O245">
        <v>2849</v>
      </c>
      <c r="P245">
        <v>5199</v>
      </c>
      <c r="Q245" t="s">
        <v>21</v>
      </c>
      <c r="R245">
        <v>0.97</v>
      </c>
      <c r="S245">
        <v>0.93</v>
      </c>
    </row>
    <row r="246" spans="1:19" x14ac:dyDescent="0.3">
      <c r="A246" s="1">
        <v>45536</v>
      </c>
      <c r="B246" s="1" t="str">
        <f>TEXT(Table1[[#This Row],[Date]],"mmm")</f>
        <v>Sep</v>
      </c>
      <c r="C246" t="s">
        <v>18</v>
      </c>
      <c r="D246" t="s">
        <v>19</v>
      </c>
      <c r="E246" t="s">
        <v>20</v>
      </c>
      <c r="F246">
        <v>24</v>
      </c>
      <c r="G246">
        <v>22.96</v>
      </c>
      <c r="H246">
        <v>1.04</v>
      </c>
      <c r="I246">
        <v>2</v>
      </c>
      <c r="J246">
        <v>1.04</v>
      </c>
      <c r="K246">
        <v>3</v>
      </c>
      <c r="L246">
        <v>1.04</v>
      </c>
      <c r="M246">
        <v>1</v>
      </c>
      <c r="N246">
        <v>1</v>
      </c>
      <c r="O246">
        <v>2952</v>
      </c>
      <c r="P246">
        <v>7265</v>
      </c>
      <c r="Q246" t="s">
        <v>22</v>
      </c>
      <c r="R246">
        <v>0.98</v>
      </c>
      <c r="S246">
        <v>0.96</v>
      </c>
    </row>
    <row r="247" spans="1:19" x14ac:dyDescent="0.3">
      <c r="A247" s="1">
        <v>45537</v>
      </c>
      <c r="B247" s="1" t="str">
        <f>TEXT(Table1[[#This Row],[Date]],"mmm")</f>
        <v>Sep</v>
      </c>
      <c r="C247" t="s">
        <v>18</v>
      </c>
      <c r="D247" t="s">
        <v>19</v>
      </c>
      <c r="E247" t="s">
        <v>20</v>
      </c>
      <c r="F247">
        <v>24</v>
      </c>
      <c r="G247">
        <v>22.31</v>
      </c>
      <c r="H247">
        <v>1.69</v>
      </c>
      <c r="I247">
        <v>0</v>
      </c>
      <c r="J247">
        <v>1.69</v>
      </c>
      <c r="K247">
        <v>5</v>
      </c>
      <c r="L247">
        <v>1.69</v>
      </c>
      <c r="M247">
        <v>1</v>
      </c>
      <c r="N247">
        <v>1</v>
      </c>
      <c r="O247">
        <v>2925</v>
      </c>
      <c r="P247">
        <v>6843</v>
      </c>
      <c r="Q247" t="s">
        <v>21</v>
      </c>
      <c r="R247">
        <v>0.96</v>
      </c>
      <c r="S247">
        <v>0.96</v>
      </c>
    </row>
    <row r="248" spans="1:19" x14ac:dyDescent="0.3">
      <c r="A248" s="1">
        <v>45538</v>
      </c>
      <c r="B248" s="1" t="str">
        <f>TEXT(Table1[[#This Row],[Date]],"mmm")</f>
        <v>Sep</v>
      </c>
      <c r="C248" t="s">
        <v>18</v>
      </c>
      <c r="D248" t="s">
        <v>19</v>
      </c>
      <c r="E248" t="s">
        <v>20</v>
      </c>
      <c r="F248">
        <v>24</v>
      </c>
      <c r="G248">
        <v>21.39</v>
      </c>
      <c r="H248">
        <v>2.61</v>
      </c>
      <c r="I248">
        <v>1</v>
      </c>
      <c r="J248">
        <v>2.61</v>
      </c>
      <c r="K248">
        <v>3</v>
      </c>
      <c r="L248">
        <v>2.61</v>
      </c>
      <c r="M248">
        <v>0</v>
      </c>
      <c r="N248">
        <v>0</v>
      </c>
      <c r="O248">
        <v>2873</v>
      </c>
      <c r="P248">
        <v>6020</v>
      </c>
      <c r="Q248" t="s">
        <v>21</v>
      </c>
      <c r="R248">
        <v>0.99</v>
      </c>
      <c r="S248">
        <v>0.94</v>
      </c>
    </row>
    <row r="249" spans="1:19" x14ac:dyDescent="0.3">
      <c r="A249" s="1">
        <v>45539</v>
      </c>
      <c r="B249" s="1" t="str">
        <f>TEXT(Table1[[#This Row],[Date]],"mmm")</f>
        <v>Sep</v>
      </c>
      <c r="C249" t="s">
        <v>18</v>
      </c>
      <c r="D249" t="s">
        <v>19</v>
      </c>
      <c r="E249" t="s">
        <v>20</v>
      </c>
      <c r="F249">
        <v>24</v>
      </c>
      <c r="G249">
        <v>22.17</v>
      </c>
      <c r="H249">
        <v>1.83</v>
      </c>
      <c r="I249">
        <v>2</v>
      </c>
      <c r="J249">
        <v>1.83</v>
      </c>
      <c r="K249">
        <v>5</v>
      </c>
      <c r="L249">
        <v>1.83</v>
      </c>
      <c r="M249">
        <v>1</v>
      </c>
      <c r="N249">
        <v>1</v>
      </c>
      <c r="O249">
        <v>3058</v>
      </c>
      <c r="P249">
        <v>7495</v>
      </c>
      <c r="Q249" t="s">
        <v>22</v>
      </c>
      <c r="R249">
        <v>0.97</v>
      </c>
      <c r="S249">
        <v>0.93</v>
      </c>
    </row>
    <row r="250" spans="1:19" x14ac:dyDescent="0.3">
      <c r="A250" s="1">
        <v>45540</v>
      </c>
      <c r="B250" s="1" t="str">
        <f>TEXT(Table1[[#This Row],[Date]],"mmm")</f>
        <v>Sep</v>
      </c>
      <c r="C250" t="s">
        <v>18</v>
      </c>
      <c r="D250" t="s">
        <v>19</v>
      </c>
      <c r="E250" t="s">
        <v>20</v>
      </c>
      <c r="F250">
        <v>24</v>
      </c>
      <c r="G250">
        <v>22.82</v>
      </c>
      <c r="H250">
        <v>1.18</v>
      </c>
      <c r="I250">
        <v>0</v>
      </c>
      <c r="J250">
        <v>1.18</v>
      </c>
      <c r="K250">
        <v>5</v>
      </c>
      <c r="L250">
        <v>1.18</v>
      </c>
      <c r="M250">
        <v>1</v>
      </c>
      <c r="N250">
        <v>1</v>
      </c>
      <c r="O250">
        <v>3174</v>
      </c>
      <c r="P250">
        <v>7617</v>
      </c>
      <c r="Q250" t="s">
        <v>21</v>
      </c>
      <c r="R250">
        <v>0.97</v>
      </c>
      <c r="S250">
        <v>0.95</v>
      </c>
    </row>
    <row r="251" spans="1:19" x14ac:dyDescent="0.3">
      <c r="A251" s="1">
        <v>45541</v>
      </c>
      <c r="B251" s="1" t="str">
        <f>TEXT(Table1[[#This Row],[Date]],"mmm")</f>
        <v>Sep</v>
      </c>
      <c r="C251" t="s">
        <v>18</v>
      </c>
      <c r="D251" t="s">
        <v>19</v>
      </c>
      <c r="E251" t="s">
        <v>20</v>
      </c>
      <c r="F251">
        <v>24</v>
      </c>
      <c r="G251">
        <v>23.35</v>
      </c>
      <c r="H251">
        <v>0.65</v>
      </c>
      <c r="I251">
        <v>2</v>
      </c>
      <c r="J251">
        <v>0.65</v>
      </c>
      <c r="K251">
        <v>5</v>
      </c>
      <c r="L251">
        <v>0.65</v>
      </c>
      <c r="M251">
        <v>0</v>
      </c>
      <c r="N251">
        <v>0</v>
      </c>
      <c r="O251">
        <v>3069</v>
      </c>
      <c r="P251">
        <v>7020</v>
      </c>
      <c r="Q251" t="s">
        <v>22</v>
      </c>
      <c r="R251">
        <v>0.97</v>
      </c>
      <c r="S251">
        <v>0.94</v>
      </c>
    </row>
    <row r="252" spans="1:19" x14ac:dyDescent="0.3">
      <c r="A252" s="1">
        <v>45542</v>
      </c>
      <c r="B252" s="1" t="str">
        <f>TEXT(Table1[[#This Row],[Date]],"mmm")</f>
        <v>Sep</v>
      </c>
      <c r="C252" t="s">
        <v>18</v>
      </c>
      <c r="D252" t="s">
        <v>19</v>
      </c>
      <c r="E252" t="s">
        <v>20</v>
      </c>
      <c r="F252">
        <v>24</v>
      </c>
      <c r="G252">
        <v>22.76</v>
      </c>
      <c r="H252">
        <v>1.24</v>
      </c>
      <c r="I252">
        <v>0</v>
      </c>
      <c r="J252">
        <v>1.24</v>
      </c>
      <c r="K252">
        <v>3</v>
      </c>
      <c r="L252">
        <v>1.24</v>
      </c>
      <c r="M252">
        <v>1</v>
      </c>
      <c r="N252">
        <v>1</v>
      </c>
      <c r="O252">
        <v>3379</v>
      </c>
      <c r="P252">
        <v>5474</v>
      </c>
      <c r="Q252" t="s">
        <v>21</v>
      </c>
      <c r="R252">
        <v>0.99</v>
      </c>
      <c r="S252">
        <v>0.96</v>
      </c>
    </row>
    <row r="253" spans="1:19" x14ac:dyDescent="0.3">
      <c r="A253" s="1">
        <v>45543</v>
      </c>
      <c r="B253" s="1" t="str">
        <f>TEXT(Table1[[#This Row],[Date]],"mmm")</f>
        <v>Sep</v>
      </c>
      <c r="C253" t="s">
        <v>18</v>
      </c>
      <c r="D253" t="s">
        <v>19</v>
      </c>
      <c r="E253" t="s">
        <v>20</v>
      </c>
      <c r="F253">
        <v>24</v>
      </c>
      <c r="G253">
        <v>21.86</v>
      </c>
      <c r="H253">
        <v>2.14</v>
      </c>
      <c r="I253">
        <v>2</v>
      </c>
      <c r="J253">
        <v>2.14</v>
      </c>
      <c r="K253">
        <v>3</v>
      </c>
      <c r="L253">
        <v>2.14</v>
      </c>
      <c r="M253">
        <v>0</v>
      </c>
      <c r="N253">
        <v>0</v>
      </c>
      <c r="O253">
        <v>3280</v>
      </c>
      <c r="P253">
        <v>6077</v>
      </c>
      <c r="Q253" t="s">
        <v>21</v>
      </c>
      <c r="R253">
        <v>0.98</v>
      </c>
      <c r="S253">
        <v>0.94</v>
      </c>
    </row>
    <row r="254" spans="1:19" x14ac:dyDescent="0.3">
      <c r="A254" s="1">
        <v>45544</v>
      </c>
      <c r="B254" s="1" t="str">
        <f>TEXT(Table1[[#This Row],[Date]],"mmm")</f>
        <v>Sep</v>
      </c>
      <c r="C254" t="s">
        <v>18</v>
      </c>
      <c r="D254" t="s">
        <v>19</v>
      </c>
      <c r="E254" t="s">
        <v>20</v>
      </c>
      <c r="F254">
        <v>24</v>
      </c>
      <c r="G254">
        <v>22.3</v>
      </c>
      <c r="H254">
        <v>1.7</v>
      </c>
      <c r="I254">
        <v>0</v>
      </c>
      <c r="J254">
        <v>1.7</v>
      </c>
      <c r="K254">
        <v>4</v>
      </c>
      <c r="L254">
        <v>1.7</v>
      </c>
      <c r="M254">
        <v>1</v>
      </c>
      <c r="N254">
        <v>0</v>
      </c>
      <c r="O254">
        <v>3043</v>
      </c>
      <c r="P254">
        <v>5169</v>
      </c>
      <c r="Q254" t="s">
        <v>21</v>
      </c>
      <c r="R254">
        <v>0.96</v>
      </c>
      <c r="S254">
        <v>0.97</v>
      </c>
    </row>
    <row r="255" spans="1:19" x14ac:dyDescent="0.3">
      <c r="A255" s="1">
        <v>45545</v>
      </c>
      <c r="B255" s="1" t="str">
        <f>TEXT(Table1[[#This Row],[Date]],"mmm")</f>
        <v>Sep</v>
      </c>
      <c r="C255" t="s">
        <v>18</v>
      </c>
      <c r="D255" t="s">
        <v>19</v>
      </c>
      <c r="E255" t="s">
        <v>20</v>
      </c>
      <c r="F255">
        <v>24</v>
      </c>
      <c r="G255">
        <v>23.23</v>
      </c>
      <c r="H255">
        <v>0.77</v>
      </c>
      <c r="I255">
        <v>2</v>
      </c>
      <c r="J255">
        <v>0.77</v>
      </c>
      <c r="K255">
        <v>3</v>
      </c>
      <c r="L255">
        <v>0.77</v>
      </c>
      <c r="M255">
        <v>1</v>
      </c>
      <c r="N255">
        <v>1</v>
      </c>
      <c r="O255">
        <v>2913</v>
      </c>
      <c r="P255">
        <v>7741</v>
      </c>
      <c r="Q255" t="s">
        <v>22</v>
      </c>
      <c r="R255">
        <v>0.96</v>
      </c>
      <c r="S255">
        <v>0.95</v>
      </c>
    </row>
    <row r="256" spans="1:19" x14ac:dyDescent="0.3">
      <c r="A256" s="1">
        <v>45546</v>
      </c>
      <c r="B256" s="1" t="str">
        <f>TEXT(Table1[[#This Row],[Date]],"mmm")</f>
        <v>Sep</v>
      </c>
      <c r="C256" t="s">
        <v>18</v>
      </c>
      <c r="D256" t="s">
        <v>19</v>
      </c>
      <c r="E256" t="s">
        <v>20</v>
      </c>
      <c r="F256">
        <v>24</v>
      </c>
      <c r="G256">
        <v>21.83</v>
      </c>
      <c r="H256">
        <v>2.17</v>
      </c>
      <c r="I256">
        <v>2</v>
      </c>
      <c r="J256">
        <v>2.17</v>
      </c>
      <c r="K256">
        <v>5</v>
      </c>
      <c r="L256">
        <v>2.17</v>
      </c>
      <c r="M256">
        <v>1</v>
      </c>
      <c r="N256">
        <v>1</v>
      </c>
      <c r="O256">
        <v>2833</v>
      </c>
      <c r="P256">
        <v>7246</v>
      </c>
      <c r="Q256" t="s">
        <v>22</v>
      </c>
      <c r="R256">
        <v>0.96</v>
      </c>
      <c r="S256">
        <v>0.94</v>
      </c>
    </row>
    <row r="257" spans="1:19" x14ac:dyDescent="0.3">
      <c r="A257" s="1">
        <v>45547</v>
      </c>
      <c r="B257" s="1" t="str">
        <f>TEXT(Table1[[#This Row],[Date]],"mmm")</f>
        <v>Sep</v>
      </c>
      <c r="C257" t="s">
        <v>18</v>
      </c>
      <c r="D257" t="s">
        <v>19</v>
      </c>
      <c r="E257" t="s">
        <v>20</v>
      </c>
      <c r="F257">
        <v>24</v>
      </c>
      <c r="G257">
        <v>22.98</v>
      </c>
      <c r="H257">
        <v>1.02</v>
      </c>
      <c r="I257">
        <v>2</v>
      </c>
      <c r="J257">
        <v>1.02</v>
      </c>
      <c r="K257">
        <v>5</v>
      </c>
      <c r="L257">
        <v>1.02</v>
      </c>
      <c r="M257">
        <v>1</v>
      </c>
      <c r="N257">
        <v>1</v>
      </c>
      <c r="O257">
        <v>3073</v>
      </c>
      <c r="P257">
        <v>7360</v>
      </c>
      <c r="Q257" t="s">
        <v>21</v>
      </c>
      <c r="R257">
        <v>0.98</v>
      </c>
      <c r="S257">
        <v>0.94</v>
      </c>
    </row>
    <row r="258" spans="1:19" x14ac:dyDescent="0.3">
      <c r="A258" s="1">
        <v>45548</v>
      </c>
      <c r="B258" s="1" t="str">
        <f>TEXT(Table1[[#This Row],[Date]],"mmm")</f>
        <v>Sep</v>
      </c>
      <c r="C258" t="s">
        <v>18</v>
      </c>
      <c r="D258" t="s">
        <v>19</v>
      </c>
      <c r="E258" t="s">
        <v>20</v>
      </c>
      <c r="F258">
        <v>24</v>
      </c>
      <c r="G258">
        <v>21.2</v>
      </c>
      <c r="H258">
        <v>2.8</v>
      </c>
      <c r="I258">
        <v>2</v>
      </c>
      <c r="J258">
        <v>2.8</v>
      </c>
      <c r="K258">
        <v>4</v>
      </c>
      <c r="L258">
        <v>2.8</v>
      </c>
      <c r="M258">
        <v>1</v>
      </c>
      <c r="N258">
        <v>1</v>
      </c>
      <c r="O258">
        <v>3259</v>
      </c>
      <c r="P258">
        <v>7524</v>
      </c>
      <c r="Q258" t="s">
        <v>21</v>
      </c>
      <c r="R258">
        <v>0.96</v>
      </c>
      <c r="S258">
        <v>0.94</v>
      </c>
    </row>
    <row r="259" spans="1:19" x14ac:dyDescent="0.3">
      <c r="A259" s="1">
        <v>45549</v>
      </c>
      <c r="B259" s="1" t="str">
        <f>TEXT(Table1[[#This Row],[Date]],"mmm")</f>
        <v>Sep</v>
      </c>
      <c r="C259" t="s">
        <v>18</v>
      </c>
      <c r="D259" t="s">
        <v>19</v>
      </c>
      <c r="E259" t="s">
        <v>20</v>
      </c>
      <c r="F259">
        <v>24</v>
      </c>
      <c r="G259">
        <v>22.23</v>
      </c>
      <c r="H259">
        <v>1.77</v>
      </c>
      <c r="I259">
        <v>0</v>
      </c>
      <c r="J259">
        <v>1.77</v>
      </c>
      <c r="K259">
        <v>3</v>
      </c>
      <c r="L259">
        <v>1.77</v>
      </c>
      <c r="M259">
        <v>1</v>
      </c>
      <c r="N259">
        <v>1</v>
      </c>
      <c r="O259">
        <v>3193</v>
      </c>
      <c r="P259">
        <v>6831</v>
      </c>
      <c r="Q259" t="s">
        <v>21</v>
      </c>
      <c r="R259">
        <v>0.97</v>
      </c>
      <c r="S259">
        <v>0.94</v>
      </c>
    </row>
    <row r="260" spans="1:19" x14ac:dyDescent="0.3">
      <c r="A260" s="1">
        <v>45550</v>
      </c>
      <c r="B260" s="1" t="str">
        <f>TEXT(Table1[[#This Row],[Date]],"mmm")</f>
        <v>Sep</v>
      </c>
      <c r="C260" t="s">
        <v>18</v>
      </c>
      <c r="D260" t="s">
        <v>19</v>
      </c>
      <c r="E260" t="s">
        <v>20</v>
      </c>
      <c r="F260">
        <v>24</v>
      </c>
      <c r="G260">
        <v>22.72</v>
      </c>
      <c r="H260">
        <v>1.28</v>
      </c>
      <c r="I260">
        <v>0</v>
      </c>
      <c r="J260">
        <v>1.28</v>
      </c>
      <c r="K260">
        <v>4</v>
      </c>
      <c r="L260">
        <v>1.28</v>
      </c>
      <c r="M260">
        <v>1</v>
      </c>
      <c r="N260">
        <v>1</v>
      </c>
      <c r="O260">
        <v>3016</v>
      </c>
      <c r="P260">
        <v>5563</v>
      </c>
      <c r="Q260" t="s">
        <v>21</v>
      </c>
      <c r="R260">
        <v>0.97</v>
      </c>
      <c r="S260">
        <v>0.97</v>
      </c>
    </row>
    <row r="261" spans="1:19" x14ac:dyDescent="0.3">
      <c r="A261" s="1">
        <v>45551</v>
      </c>
      <c r="B261" s="1" t="str">
        <f>TEXT(Table1[[#This Row],[Date]],"mmm")</f>
        <v>Sep</v>
      </c>
      <c r="C261" t="s">
        <v>18</v>
      </c>
      <c r="D261" t="s">
        <v>19</v>
      </c>
      <c r="E261" t="s">
        <v>20</v>
      </c>
      <c r="F261">
        <v>24</v>
      </c>
      <c r="G261">
        <v>23.3</v>
      </c>
      <c r="H261">
        <v>0.7</v>
      </c>
      <c r="I261">
        <v>2</v>
      </c>
      <c r="J261">
        <v>0.7</v>
      </c>
      <c r="K261">
        <v>4</v>
      </c>
      <c r="L261">
        <v>0.7</v>
      </c>
      <c r="M261">
        <v>1</v>
      </c>
      <c r="N261">
        <v>1</v>
      </c>
      <c r="O261">
        <v>3328</v>
      </c>
      <c r="P261">
        <v>7623</v>
      </c>
      <c r="Q261" t="s">
        <v>22</v>
      </c>
      <c r="R261">
        <v>0.98</v>
      </c>
      <c r="S261">
        <v>0.93</v>
      </c>
    </row>
    <row r="262" spans="1:19" x14ac:dyDescent="0.3">
      <c r="A262" s="1">
        <v>45552</v>
      </c>
      <c r="B262" s="1" t="str">
        <f>TEXT(Table1[[#This Row],[Date]],"mmm")</f>
        <v>Sep</v>
      </c>
      <c r="C262" t="s">
        <v>18</v>
      </c>
      <c r="D262" t="s">
        <v>19</v>
      </c>
      <c r="E262" t="s">
        <v>20</v>
      </c>
      <c r="F262">
        <v>24</v>
      </c>
      <c r="G262">
        <v>21.81</v>
      </c>
      <c r="H262">
        <v>2.19</v>
      </c>
      <c r="I262">
        <v>1</v>
      </c>
      <c r="J262">
        <v>2.19</v>
      </c>
      <c r="K262">
        <v>5</v>
      </c>
      <c r="L262">
        <v>2.19</v>
      </c>
      <c r="M262">
        <v>1</v>
      </c>
      <c r="N262">
        <v>1</v>
      </c>
      <c r="O262">
        <v>2876</v>
      </c>
      <c r="P262">
        <v>6048</v>
      </c>
      <c r="Q262" t="s">
        <v>21</v>
      </c>
      <c r="R262">
        <v>0.98</v>
      </c>
      <c r="S262">
        <v>0.92</v>
      </c>
    </row>
    <row r="263" spans="1:19" x14ac:dyDescent="0.3">
      <c r="A263" s="1">
        <v>45553</v>
      </c>
      <c r="B263" s="1" t="str">
        <f>TEXT(Table1[[#This Row],[Date]],"mmm")</f>
        <v>Sep</v>
      </c>
      <c r="C263" t="s">
        <v>18</v>
      </c>
      <c r="D263" t="s">
        <v>19</v>
      </c>
      <c r="E263" t="s">
        <v>20</v>
      </c>
      <c r="F263">
        <v>24</v>
      </c>
      <c r="G263">
        <v>22.41</v>
      </c>
      <c r="H263">
        <v>1.59</v>
      </c>
      <c r="I263">
        <v>0</v>
      </c>
      <c r="J263">
        <v>1.59</v>
      </c>
      <c r="K263">
        <v>3</v>
      </c>
      <c r="L263">
        <v>1.59</v>
      </c>
      <c r="M263">
        <v>0</v>
      </c>
      <c r="N263">
        <v>0</v>
      </c>
      <c r="O263">
        <v>2982</v>
      </c>
      <c r="P263">
        <v>6639</v>
      </c>
      <c r="Q263" t="s">
        <v>21</v>
      </c>
      <c r="R263">
        <v>0.96</v>
      </c>
      <c r="S263">
        <v>0.96</v>
      </c>
    </row>
    <row r="264" spans="1:19" x14ac:dyDescent="0.3">
      <c r="A264" s="1">
        <v>45554</v>
      </c>
      <c r="B264" s="1" t="str">
        <f>TEXT(Table1[[#This Row],[Date]],"mmm")</f>
        <v>Sep</v>
      </c>
      <c r="C264" t="s">
        <v>18</v>
      </c>
      <c r="D264" t="s">
        <v>19</v>
      </c>
      <c r="E264" t="s">
        <v>20</v>
      </c>
      <c r="F264">
        <v>24</v>
      </c>
      <c r="G264">
        <v>21.39</v>
      </c>
      <c r="H264">
        <v>2.61</v>
      </c>
      <c r="I264">
        <v>0</v>
      </c>
      <c r="J264">
        <v>2.61</v>
      </c>
      <c r="K264">
        <v>5</v>
      </c>
      <c r="L264">
        <v>2.61</v>
      </c>
      <c r="M264">
        <v>0</v>
      </c>
      <c r="N264">
        <v>0</v>
      </c>
      <c r="O264">
        <v>3370</v>
      </c>
      <c r="P264">
        <v>6697</v>
      </c>
      <c r="Q264" t="s">
        <v>21</v>
      </c>
      <c r="R264">
        <v>0.96</v>
      </c>
      <c r="S264">
        <v>0.96</v>
      </c>
    </row>
    <row r="265" spans="1:19" x14ac:dyDescent="0.3">
      <c r="A265" s="1">
        <v>45555</v>
      </c>
      <c r="B265" s="1" t="str">
        <f>TEXT(Table1[[#This Row],[Date]],"mmm")</f>
        <v>Sep</v>
      </c>
      <c r="C265" t="s">
        <v>18</v>
      </c>
      <c r="D265" t="s">
        <v>19</v>
      </c>
      <c r="E265" t="s">
        <v>20</v>
      </c>
      <c r="F265">
        <v>24</v>
      </c>
      <c r="G265">
        <v>21.29</v>
      </c>
      <c r="H265">
        <v>2.71</v>
      </c>
      <c r="I265">
        <v>2</v>
      </c>
      <c r="J265">
        <v>2.71</v>
      </c>
      <c r="K265">
        <v>3</v>
      </c>
      <c r="L265">
        <v>2.71</v>
      </c>
      <c r="M265">
        <v>1</v>
      </c>
      <c r="N265">
        <v>1</v>
      </c>
      <c r="O265">
        <v>2858</v>
      </c>
      <c r="P265">
        <v>5300</v>
      </c>
      <c r="Q265" t="s">
        <v>22</v>
      </c>
      <c r="R265">
        <v>0.98</v>
      </c>
      <c r="S265">
        <v>0.96</v>
      </c>
    </row>
    <row r="266" spans="1:19" x14ac:dyDescent="0.3">
      <c r="A266" s="1">
        <v>45556</v>
      </c>
      <c r="B266" s="1" t="str">
        <f>TEXT(Table1[[#This Row],[Date]],"mmm")</f>
        <v>Sep</v>
      </c>
      <c r="C266" t="s">
        <v>18</v>
      </c>
      <c r="D266" t="s">
        <v>19</v>
      </c>
      <c r="E266" t="s">
        <v>20</v>
      </c>
      <c r="F266">
        <v>24</v>
      </c>
      <c r="G266">
        <v>22.56</v>
      </c>
      <c r="H266">
        <v>1.44</v>
      </c>
      <c r="I266">
        <v>2</v>
      </c>
      <c r="J266">
        <v>1.44</v>
      </c>
      <c r="K266">
        <v>3</v>
      </c>
      <c r="L266">
        <v>1.44</v>
      </c>
      <c r="M266">
        <v>0</v>
      </c>
      <c r="N266">
        <v>0</v>
      </c>
      <c r="O266">
        <v>2956</v>
      </c>
      <c r="P266">
        <v>5712</v>
      </c>
      <c r="Q266" t="s">
        <v>21</v>
      </c>
      <c r="R266">
        <v>0.98</v>
      </c>
      <c r="S266">
        <v>0.93</v>
      </c>
    </row>
    <row r="267" spans="1:19" x14ac:dyDescent="0.3">
      <c r="A267" s="1">
        <v>45557</v>
      </c>
      <c r="B267" s="1" t="str">
        <f>TEXT(Table1[[#This Row],[Date]],"mmm")</f>
        <v>Sep</v>
      </c>
      <c r="C267" t="s">
        <v>18</v>
      </c>
      <c r="D267" t="s">
        <v>19</v>
      </c>
      <c r="E267" t="s">
        <v>20</v>
      </c>
      <c r="F267">
        <v>24</v>
      </c>
      <c r="G267">
        <v>21.38</v>
      </c>
      <c r="H267">
        <v>2.62</v>
      </c>
      <c r="I267">
        <v>2</v>
      </c>
      <c r="J267">
        <v>2.62</v>
      </c>
      <c r="K267">
        <v>4</v>
      </c>
      <c r="L267">
        <v>2.62</v>
      </c>
      <c r="M267">
        <v>1</v>
      </c>
      <c r="N267">
        <v>1</v>
      </c>
      <c r="O267">
        <v>2936</v>
      </c>
      <c r="P267">
        <v>7112</v>
      </c>
      <c r="Q267" t="s">
        <v>22</v>
      </c>
      <c r="R267">
        <v>0.97</v>
      </c>
      <c r="S267">
        <v>0.93</v>
      </c>
    </row>
    <row r="268" spans="1:19" x14ac:dyDescent="0.3">
      <c r="A268" s="1">
        <v>45558</v>
      </c>
      <c r="B268" s="1" t="str">
        <f>TEXT(Table1[[#This Row],[Date]],"mmm")</f>
        <v>Sep</v>
      </c>
      <c r="C268" t="s">
        <v>18</v>
      </c>
      <c r="D268" t="s">
        <v>19</v>
      </c>
      <c r="E268" t="s">
        <v>20</v>
      </c>
      <c r="F268">
        <v>24</v>
      </c>
      <c r="G268">
        <v>23.6</v>
      </c>
      <c r="H268">
        <v>0.4</v>
      </c>
      <c r="I268">
        <v>0</v>
      </c>
      <c r="J268">
        <v>0.4</v>
      </c>
      <c r="K268">
        <v>4</v>
      </c>
      <c r="L268">
        <v>0.4</v>
      </c>
      <c r="M268">
        <v>1</v>
      </c>
      <c r="N268">
        <v>1</v>
      </c>
      <c r="O268">
        <v>3277</v>
      </c>
      <c r="P268">
        <v>5057</v>
      </c>
      <c r="Q268" t="s">
        <v>21</v>
      </c>
      <c r="R268">
        <v>0.96</v>
      </c>
      <c r="S268">
        <v>0.93</v>
      </c>
    </row>
    <row r="269" spans="1:19" x14ac:dyDescent="0.3">
      <c r="A269" s="1">
        <v>45559</v>
      </c>
      <c r="B269" s="1" t="str">
        <f>TEXT(Table1[[#This Row],[Date]],"mmm")</f>
        <v>Sep</v>
      </c>
      <c r="C269" t="s">
        <v>18</v>
      </c>
      <c r="D269" t="s">
        <v>19</v>
      </c>
      <c r="E269" t="s">
        <v>20</v>
      </c>
      <c r="F269">
        <v>24</v>
      </c>
      <c r="G269">
        <v>22.56</v>
      </c>
      <c r="H269">
        <v>1.44</v>
      </c>
      <c r="I269">
        <v>0</v>
      </c>
      <c r="J269">
        <v>1.44</v>
      </c>
      <c r="K269">
        <v>4</v>
      </c>
      <c r="L269">
        <v>1.44</v>
      </c>
      <c r="M269">
        <v>1</v>
      </c>
      <c r="N269">
        <v>1</v>
      </c>
      <c r="O269">
        <v>3338</v>
      </c>
      <c r="P269">
        <v>7079</v>
      </c>
      <c r="Q269" t="s">
        <v>21</v>
      </c>
      <c r="R269">
        <v>0.97</v>
      </c>
      <c r="S269">
        <v>0.92</v>
      </c>
    </row>
    <row r="270" spans="1:19" x14ac:dyDescent="0.3">
      <c r="A270" s="1">
        <v>45560</v>
      </c>
      <c r="B270" s="1" t="str">
        <f>TEXT(Table1[[#This Row],[Date]],"mmm")</f>
        <v>Sep</v>
      </c>
      <c r="C270" t="s">
        <v>18</v>
      </c>
      <c r="D270" t="s">
        <v>19</v>
      </c>
      <c r="E270" t="s">
        <v>20</v>
      </c>
      <c r="F270">
        <v>24</v>
      </c>
      <c r="G270">
        <v>22.73</v>
      </c>
      <c r="H270">
        <v>1.27</v>
      </c>
      <c r="I270">
        <v>2</v>
      </c>
      <c r="J270">
        <v>1.27</v>
      </c>
      <c r="K270">
        <v>5</v>
      </c>
      <c r="L270">
        <v>1.27</v>
      </c>
      <c r="M270">
        <v>1</v>
      </c>
      <c r="N270">
        <v>1</v>
      </c>
      <c r="O270">
        <v>3169</v>
      </c>
      <c r="P270">
        <v>6289</v>
      </c>
      <c r="Q270" t="s">
        <v>21</v>
      </c>
      <c r="R270">
        <v>0.98</v>
      </c>
      <c r="S270">
        <v>0.95</v>
      </c>
    </row>
    <row r="271" spans="1:19" x14ac:dyDescent="0.3">
      <c r="A271" s="1">
        <v>45561</v>
      </c>
      <c r="B271" s="1" t="str">
        <f>TEXT(Table1[[#This Row],[Date]],"mmm")</f>
        <v>Sep</v>
      </c>
      <c r="C271" t="s">
        <v>18</v>
      </c>
      <c r="D271" t="s">
        <v>19</v>
      </c>
      <c r="E271" t="s">
        <v>20</v>
      </c>
      <c r="F271">
        <v>24</v>
      </c>
      <c r="G271">
        <v>22.68</v>
      </c>
      <c r="H271">
        <v>1.32</v>
      </c>
      <c r="I271">
        <v>2</v>
      </c>
      <c r="J271">
        <v>1.32</v>
      </c>
      <c r="K271">
        <v>3</v>
      </c>
      <c r="L271">
        <v>1.32</v>
      </c>
      <c r="M271">
        <v>1</v>
      </c>
      <c r="N271">
        <v>1</v>
      </c>
      <c r="O271">
        <v>3262</v>
      </c>
      <c r="P271">
        <v>6815</v>
      </c>
      <c r="Q271" t="s">
        <v>21</v>
      </c>
      <c r="R271">
        <v>0.97</v>
      </c>
      <c r="S271">
        <v>0.96</v>
      </c>
    </row>
    <row r="272" spans="1:19" x14ac:dyDescent="0.3">
      <c r="A272" s="1">
        <v>45562</v>
      </c>
      <c r="B272" s="1" t="str">
        <f>TEXT(Table1[[#This Row],[Date]],"mmm")</f>
        <v>Sep</v>
      </c>
      <c r="C272" t="s">
        <v>18</v>
      </c>
      <c r="D272" t="s">
        <v>19</v>
      </c>
      <c r="E272" t="s">
        <v>20</v>
      </c>
      <c r="F272">
        <v>24</v>
      </c>
      <c r="G272">
        <v>22.32</v>
      </c>
      <c r="H272">
        <v>1.68</v>
      </c>
      <c r="I272">
        <v>0</v>
      </c>
      <c r="J272">
        <v>1.68</v>
      </c>
      <c r="K272">
        <v>5</v>
      </c>
      <c r="L272">
        <v>1.68</v>
      </c>
      <c r="M272">
        <v>0</v>
      </c>
      <c r="N272">
        <v>0</v>
      </c>
      <c r="O272">
        <v>2847</v>
      </c>
      <c r="P272">
        <v>6684</v>
      </c>
      <c r="Q272" t="s">
        <v>21</v>
      </c>
      <c r="R272">
        <v>0.98</v>
      </c>
      <c r="S272">
        <v>0.92</v>
      </c>
    </row>
    <row r="273" spans="1:19" x14ac:dyDescent="0.3">
      <c r="A273" s="1">
        <v>45563</v>
      </c>
      <c r="B273" s="1" t="str">
        <f>TEXT(Table1[[#This Row],[Date]],"mmm")</f>
        <v>Sep</v>
      </c>
      <c r="C273" t="s">
        <v>18</v>
      </c>
      <c r="D273" t="s">
        <v>19</v>
      </c>
      <c r="E273" t="s">
        <v>20</v>
      </c>
      <c r="F273">
        <v>24</v>
      </c>
      <c r="G273">
        <v>22.36</v>
      </c>
      <c r="H273">
        <v>1.64</v>
      </c>
      <c r="I273">
        <v>0</v>
      </c>
      <c r="J273">
        <v>1.64</v>
      </c>
      <c r="K273">
        <v>5</v>
      </c>
      <c r="L273">
        <v>1.64</v>
      </c>
      <c r="M273">
        <v>1</v>
      </c>
      <c r="N273">
        <v>1</v>
      </c>
      <c r="O273">
        <v>3204</v>
      </c>
      <c r="P273">
        <v>6569</v>
      </c>
      <c r="Q273" t="s">
        <v>21</v>
      </c>
      <c r="R273">
        <v>0.97</v>
      </c>
      <c r="S273">
        <v>0.97</v>
      </c>
    </row>
    <row r="274" spans="1:19" x14ac:dyDescent="0.3">
      <c r="A274" s="1">
        <v>45564</v>
      </c>
      <c r="B274" s="1" t="str">
        <f>TEXT(Table1[[#This Row],[Date]],"mmm")</f>
        <v>Sep</v>
      </c>
      <c r="C274" t="s">
        <v>18</v>
      </c>
      <c r="D274" t="s">
        <v>19</v>
      </c>
      <c r="E274" t="s">
        <v>20</v>
      </c>
      <c r="F274">
        <v>24</v>
      </c>
      <c r="G274">
        <v>22.12</v>
      </c>
      <c r="H274">
        <v>1.88</v>
      </c>
      <c r="I274">
        <v>1</v>
      </c>
      <c r="J274">
        <v>1.88</v>
      </c>
      <c r="K274">
        <v>5</v>
      </c>
      <c r="L274">
        <v>1.88</v>
      </c>
      <c r="M274">
        <v>0</v>
      </c>
      <c r="N274">
        <v>0</v>
      </c>
      <c r="O274">
        <v>3178</v>
      </c>
      <c r="P274">
        <v>7724</v>
      </c>
      <c r="Q274" t="s">
        <v>21</v>
      </c>
      <c r="R274">
        <v>0.99</v>
      </c>
      <c r="S274">
        <v>0.94</v>
      </c>
    </row>
    <row r="275" spans="1:19" x14ac:dyDescent="0.3">
      <c r="A275" s="1">
        <v>45565</v>
      </c>
      <c r="B275" s="1" t="str">
        <f>TEXT(Table1[[#This Row],[Date]],"mmm")</f>
        <v>Sep</v>
      </c>
      <c r="C275" t="s">
        <v>18</v>
      </c>
      <c r="D275" t="s">
        <v>19</v>
      </c>
      <c r="E275" t="s">
        <v>20</v>
      </c>
      <c r="F275">
        <v>24</v>
      </c>
      <c r="G275">
        <v>21.03</v>
      </c>
      <c r="H275">
        <v>2.97</v>
      </c>
      <c r="I275">
        <v>1</v>
      </c>
      <c r="J275">
        <v>2.97</v>
      </c>
      <c r="K275">
        <v>3</v>
      </c>
      <c r="L275">
        <v>2.97</v>
      </c>
      <c r="M275">
        <v>1</v>
      </c>
      <c r="N275">
        <v>1</v>
      </c>
      <c r="O275">
        <v>3062</v>
      </c>
      <c r="P275">
        <v>6279</v>
      </c>
      <c r="Q275" t="s">
        <v>21</v>
      </c>
      <c r="R275">
        <v>0.97</v>
      </c>
      <c r="S275">
        <v>0.95</v>
      </c>
    </row>
    <row r="276" spans="1:19" x14ac:dyDescent="0.3">
      <c r="A276" s="1">
        <v>45566</v>
      </c>
      <c r="B276" s="1" t="str">
        <f>TEXT(Table1[[#This Row],[Date]],"mmm")</f>
        <v>Oct</v>
      </c>
      <c r="C276" t="s">
        <v>18</v>
      </c>
      <c r="D276" t="s">
        <v>19</v>
      </c>
      <c r="E276" t="s">
        <v>20</v>
      </c>
      <c r="F276">
        <v>24</v>
      </c>
      <c r="G276">
        <v>22.71</v>
      </c>
      <c r="H276">
        <v>1.29</v>
      </c>
      <c r="I276">
        <v>1</v>
      </c>
      <c r="J276">
        <v>1.29</v>
      </c>
      <c r="K276">
        <v>4</v>
      </c>
      <c r="L276">
        <v>1.29</v>
      </c>
      <c r="M276">
        <v>1</v>
      </c>
      <c r="N276">
        <v>1</v>
      </c>
      <c r="O276">
        <v>2810</v>
      </c>
      <c r="P276">
        <v>6202</v>
      </c>
      <c r="Q276" t="s">
        <v>21</v>
      </c>
      <c r="R276">
        <v>0.99</v>
      </c>
      <c r="S276">
        <v>0.93</v>
      </c>
    </row>
    <row r="277" spans="1:19" x14ac:dyDescent="0.3">
      <c r="A277" s="1">
        <v>45567</v>
      </c>
      <c r="B277" s="1" t="str">
        <f>TEXT(Table1[[#This Row],[Date]],"mmm")</f>
        <v>Oct</v>
      </c>
      <c r="C277" t="s">
        <v>18</v>
      </c>
      <c r="D277" t="s">
        <v>19</v>
      </c>
      <c r="E277" t="s">
        <v>20</v>
      </c>
      <c r="F277">
        <v>24</v>
      </c>
      <c r="G277">
        <v>22.44</v>
      </c>
      <c r="H277">
        <v>1.56</v>
      </c>
      <c r="I277">
        <v>1</v>
      </c>
      <c r="J277">
        <v>1.56</v>
      </c>
      <c r="K277">
        <v>5</v>
      </c>
      <c r="L277">
        <v>1.56</v>
      </c>
      <c r="M277">
        <v>1</v>
      </c>
      <c r="N277">
        <v>1</v>
      </c>
      <c r="O277">
        <v>3232</v>
      </c>
      <c r="P277">
        <v>5840</v>
      </c>
      <c r="Q277" t="s">
        <v>21</v>
      </c>
      <c r="R277">
        <v>0.99</v>
      </c>
      <c r="S277">
        <v>0.95</v>
      </c>
    </row>
    <row r="278" spans="1:19" x14ac:dyDescent="0.3">
      <c r="A278" s="1">
        <v>45568</v>
      </c>
      <c r="B278" s="1" t="str">
        <f>TEXT(Table1[[#This Row],[Date]],"mmm")</f>
        <v>Oct</v>
      </c>
      <c r="C278" t="s">
        <v>18</v>
      </c>
      <c r="D278" t="s">
        <v>19</v>
      </c>
      <c r="E278" t="s">
        <v>20</v>
      </c>
      <c r="F278">
        <v>24</v>
      </c>
      <c r="G278">
        <v>22.87</v>
      </c>
      <c r="H278">
        <v>1.1299999999999999</v>
      </c>
      <c r="I278">
        <v>0</v>
      </c>
      <c r="J278">
        <v>1.1299999999999999</v>
      </c>
      <c r="K278">
        <v>5</v>
      </c>
      <c r="L278">
        <v>1.1299999999999999</v>
      </c>
      <c r="M278">
        <v>0</v>
      </c>
      <c r="N278">
        <v>0</v>
      </c>
      <c r="O278">
        <v>3389</v>
      </c>
      <c r="P278">
        <v>6915</v>
      </c>
      <c r="Q278" t="s">
        <v>21</v>
      </c>
      <c r="R278">
        <v>0.98</v>
      </c>
      <c r="S278">
        <v>0.96</v>
      </c>
    </row>
    <row r="279" spans="1:19" x14ac:dyDescent="0.3">
      <c r="A279" s="1">
        <v>45569</v>
      </c>
      <c r="B279" s="1" t="str">
        <f>TEXT(Table1[[#This Row],[Date]],"mmm")</f>
        <v>Oct</v>
      </c>
      <c r="C279" t="s">
        <v>18</v>
      </c>
      <c r="D279" t="s">
        <v>19</v>
      </c>
      <c r="E279" t="s">
        <v>20</v>
      </c>
      <c r="F279">
        <v>24</v>
      </c>
      <c r="G279">
        <v>21.94</v>
      </c>
      <c r="H279">
        <v>2.06</v>
      </c>
      <c r="I279">
        <v>0</v>
      </c>
      <c r="J279">
        <v>2.06</v>
      </c>
      <c r="K279">
        <v>3</v>
      </c>
      <c r="L279">
        <v>2.06</v>
      </c>
      <c r="M279">
        <v>0</v>
      </c>
      <c r="N279">
        <v>0</v>
      </c>
      <c r="O279">
        <v>2906</v>
      </c>
      <c r="P279">
        <v>5787</v>
      </c>
      <c r="Q279" t="s">
        <v>21</v>
      </c>
      <c r="R279">
        <v>0.98</v>
      </c>
      <c r="S279">
        <v>0.95</v>
      </c>
    </row>
    <row r="280" spans="1:19" x14ac:dyDescent="0.3">
      <c r="A280" s="1">
        <v>45570</v>
      </c>
      <c r="B280" s="1" t="str">
        <f>TEXT(Table1[[#This Row],[Date]],"mmm")</f>
        <v>Oct</v>
      </c>
      <c r="C280" t="s">
        <v>18</v>
      </c>
      <c r="D280" t="s">
        <v>19</v>
      </c>
      <c r="E280" t="s">
        <v>20</v>
      </c>
      <c r="F280">
        <v>24</v>
      </c>
      <c r="G280">
        <v>22.72</v>
      </c>
      <c r="H280">
        <v>1.28</v>
      </c>
      <c r="I280">
        <v>0</v>
      </c>
      <c r="J280">
        <v>1.28</v>
      </c>
      <c r="K280">
        <v>3</v>
      </c>
      <c r="L280">
        <v>1.28</v>
      </c>
      <c r="M280">
        <v>0</v>
      </c>
      <c r="N280">
        <v>0</v>
      </c>
      <c r="O280">
        <v>2897</v>
      </c>
      <c r="P280">
        <v>6819</v>
      </c>
      <c r="Q280" t="s">
        <v>21</v>
      </c>
      <c r="R280">
        <v>0.99</v>
      </c>
      <c r="S280">
        <v>0.93</v>
      </c>
    </row>
    <row r="281" spans="1:19" x14ac:dyDescent="0.3">
      <c r="A281" s="1">
        <v>45571</v>
      </c>
      <c r="B281" s="1" t="str">
        <f>TEXT(Table1[[#This Row],[Date]],"mmm")</f>
        <v>Oct</v>
      </c>
      <c r="C281" t="s">
        <v>18</v>
      </c>
      <c r="D281" t="s">
        <v>19</v>
      </c>
      <c r="E281" t="s">
        <v>20</v>
      </c>
      <c r="F281">
        <v>24</v>
      </c>
      <c r="G281">
        <v>23.21</v>
      </c>
      <c r="H281">
        <v>0.79</v>
      </c>
      <c r="I281">
        <v>2</v>
      </c>
      <c r="J281">
        <v>0.79</v>
      </c>
      <c r="K281">
        <v>4</v>
      </c>
      <c r="L281">
        <v>0.79</v>
      </c>
      <c r="M281">
        <v>1</v>
      </c>
      <c r="N281">
        <v>1</v>
      </c>
      <c r="O281">
        <v>2966</v>
      </c>
      <c r="P281">
        <v>7792</v>
      </c>
      <c r="Q281" t="s">
        <v>22</v>
      </c>
      <c r="R281">
        <v>0.98</v>
      </c>
      <c r="S281">
        <v>0.96</v>
      </c>
    </row>
    <row r="282" spans="1:19" x14ac:dyDescent="0.3">
      <c r="A282" s="1">
        <v>45572</v>
      </c>
      <c r="B282" s="1" t="str">
        <f>TEXT(Table1[[#This Row],[Date]],"mmm")</f>
        <v>Oct</v>
      </c>
      <c r="C282" t="s">
        <v>18</v>
      </c>
      <c r="D282" t="s">
        <v>19</v>
      </c>
      <c r="E282" t="s">
        <v>20</v>
      </c>
      <c r="F282">
        <v>24</v>
      </c>
      <c r="G282">
        <v>22.9</v>
      </c>
      <c r="H282">
        <v>1.1000000000000001</v>
      </c>
      <c r="I282">
        <v>0</v>
      </c>
      <c r="J282">
        <v>1.1000000000000001</v>
      </c>
      <c r="K282">
        <v>3</v>
      </c>
      <c r="L282">
        <v>1.1000000000000001</v>
      </c>
      <c r="M282">
        <v>1</v>
      </c>
      <c r="N282">
        <v>1</v>
      </c>
      <c r="O282">
        <v>3224</v>
      </c>
      <c r="P282">
        <v>7563</v>
      </c>
      <c r="Q282" t="s">
        <v>21</v>
      </c>
      <c r="R282">
        <v>0.98</v>
      </c>
      <c r="S282">
        <v>0.92</v>
      </c>
    </row>
    <row r="283" spans="1:19" x14ac:dyDescent="0.3">
      <c r="A283" s="1">
        <v>45573</v>
      </c>
      <c r="B283" s="1" t="str">
        <f>TEXT(Table1[[#This Row],[Date]],"mmm")</f>
        <v>Oct</v>
      </c>
      <c r="C283" t="s">
        <v>18</v>
      </c>
      <c r="D283" t="s">
        <v>19</v>
      </c>
      <c r="E283" t="s">
        <v>20</v>
      </c>
      <c r="F283">
        <v>24</v>
      </c>
      <c r="G283">
        <v>22.81</v>
      </c>
      <c r="H283">
        <v>1.19</v>
      </c>
      <c r="I283">
        <v>1</v>
      </c>
      <c r="J283">
        <v>1.19</v>
      </c>
      <c r="K283">
        <v>4</v>
      </c>
      <c r="L283">
        <v>1.19</v>
      </c>
      <c r="M283">
        <v>1</v>
      </c>
      <c r="N283">
        <v>1</v>
      </c>
      <c r="O283">
        <v>2905</v>
      </c>
      <c r="P283">
        <v>6171</v>
      </c>
      <c r="Q283" t="s">
        <v>21</v>
      </c>
      <c r="R283">
        <v>0.97</v>
      </c>
      <c r="S283">
        <v>0.95</v>
      </c>
    </row>
    <row r="284" spans="1:19" x14ac:dyDescent="0.3">
      <c r="A284" s="1">
        <v>45574</v>
      </c>
      <c r="B284" s="1" t="str">
        <f>TEXT(Table1[[#This Row],[Date]],"mmm")</f>
        <v>Oct</v>
      </c>
      <c r="C284" t="s">
        <v>18</v>
      </c>
      <c r="D284" t="s">
        <v>19</v>
      </c>
      <c r="E284" t="s">
        <v>20</v>
      </c>
      <c r="F284">
        <v>24</v>
      </c>
      <c r="G284">
        <v>21.02</v>
      </c>
      <c r="H284">
        <v>2.98</v>
      </c>
      <c r="I284">
        <v>1</v>
      </c>
      <c r="J284">
        <v>2.98</v>
      </c>
      <c r="K284">
        <v>4</v>
      </c>
      <c r="L284">
        <v>2.98</v>
      </c>
      <c r="M284">
        <v>1</v>
      </c>
      <c r="N284">
        <v>1</v>
      </c>
      <c r="O284">
        <v>3386</v>
      </c>
      <c r="P284">
        <v>7409</v>
      </c>
      <c r="Q284" t="s">
        <v>21</v>
      </c>
      <c r="R284">
        <v>0.96</v>
      </c>
      <c r="S284">
        <v>0.95</v>
      </c>
    </row>
    <row r="285" spans="1:19" x14ac:dyDescent="0.3">
      <c r="A285" s="1">
        <v>45575</v>
      </c>
      <c r="B285" s="1" t="str">
        <f>TEXT(Table1[[#This Row],[Date]],"mmm")</f>
        <v>Oct</v>
      </c>
      <c r="C285" t="s">
        <v>18</v>
      </c>
      <c r="D285" t="s">
        <v>19</v>
      </c>
      <c r="E285" t="s">
        <v>20</v>
      </c>
      <c r="F285">
        <v>24</v>
      </c>
      <c r="G285">
        <v>21.18</v>
      </c>
      <c r="H285">
        <v>2.82</v>
      </c>
      <c r="I285">
        <v>0</v>
      </c>
      <c r="J285">
        <v>2.82</v>
      </c>
      <c r="K285">
        <v>4</v>
      </c>
      <c r="L285">
        <v>2.82</v>
      </c>
      <c r="M285">
        <v>1</v>
      </c>
      <c r="N285">
        <v>1</v>
      </c>
      <c r="O285">
        <v>3304</v>
      </c>
      <c r="P285">
        <v>6813</v>
      </c>
      <c r="Q285" t="s">
        <v>21</v>
      </c>
      <c r="R285">
        <v>0.99</v>
      </c>
      <c r="S285">
        <v>0.96</v>
      </c>
    </row>
    <row r="286" spans="1:19" x14ac:dyDescent="0.3">
      <c r="A286" s="1">
        <v>45576</v>
      </c>
      <c r="B286" s="1" t="str">
        <f>TEXT(Table1[[#This Row],[Date]],"mmm")</f>
        <v>Oct</v>
      </c>
      <c r="C286" t="s">
        <v>18</v>
      </c>
      <c r="D286" t="s">
        <v>19</v>
      </c>
      <c r="E286" t="s">
        <v>20</v>
      </c>
      <c r="F286">
        <v>24</v>
      </c>
      <c r="G286">
        <v>22.28</v>
      </c>
      <c r="H286">
        <v>1.72</v>
      </c>
      <c r="I286">
        <v>0</v>
      </c>
      <c r="J286">
        <v>1.72</v>
      </c>
      <c r="K286">
        <v>5</v>
      </c>
      <c r="L286">
        <v>1.72</v>
      </c>
      <c r="M286">
        <v>0</v>
      </c>
      <c r="N286">
        <v>0</v>
      </c>
      <c r="O286">
        <v>2878</v>
      </c>
      <c r="P286">
        <v>5309</v>
      </c>
      <c r="Q286" t="s">
        <v>21</v>
      </c>
      <c r="R286">
        <v>0.99</v>
      </c>
      <c r="S286">
        <v>0.97</v>
      </c>
    </row>
    <row r="287" spans="1:19" x14ac:dyDescent="0.3">
      <c r="A287" s="1">
        <v>45577</v>
      </c>
      <c r="B287" s="1" t="str">
        <f>TEXT(Table1[[#This Row],[Date]],"mmm")</f>
        <v>Oct</v>
      </c>
      <c r="C287" t="s">
        <v>18</v>
      </c>
      <c r="D287" t="s">
        <v>19</v>
      </c>
      <c r="E287" t="s">
        <v>20</v>
      </c>
      <c r="F287">
        <v>24</v>
      </c>
      <c r="G287">
        <v>21.57</v>
      </c>
      <c r="H287">
        <v>2.4300000000000002</v>
      </c>
      <c r="I287">
        <v>1</v>
      </c>
      <c r="J287">
        <v>2.4300000000000002</v>
      </c>
      <c r="K287">
        <v>4</v>
      </c>
      <c r="L287">
        <v>2.4300000000000002</v>
      </c>
      <c r="M287">
        <v>1</v>
      </c>
      <c r="N287">
        <v>1</v>
      </c>
      <c r="O287">
        <v>3308</v>
      </c>
      <c r="P287">
        <v>5050</v>
      </c>
      <c r="Q287" t="s">
        <v>21</v>
      </c>
      <c r="R287">
        <v>0.97</v>
      </c>
      <c r="S287">
        <v>0.92</v>
      </c>
    </row>
    <row r="288" spans="1:19" x14ac:dyDescent="0.3">
      <c r="A288" s="1">
        <v>45578</v>
      </c>
      <c r="B288" s="1" t="str">
        <f>TEXT(Table1[[#This Row],[Date]],"mmm")</f>
        <v>Oct</v>
      </c>
      <c r="C288" t="s">
        <v>18</v>
      </c>
      <c r="D288" t="s">
        <v>19</v>
      </c>
      <c r="E288" t="s">
        <v>20</v>
      </c>
      <c r="F288">
        <v>24</v>
      </c>
      <c r="G288">
        <v>21.41</v>
      </c>
      <c r="H288">
        <v>2.59</v>
      </c>
      <c r="I288">
        <v>1</v>
      </c>
      <c r="J288">
        <v>2.59</v>
      </c>
      <c r="K288">
        <v>5</v>
      </c>
      <c r="L288">
        <v>2.59</v>
      </c>
      <c r="M288">
        <v>1</v>
      </c>
      <c r="N288">
        <v>1</v>
      </c>
      <c r="O288">
        <v>2896</v>
      </c>
      <c r="P288">
        <v>7688</v>
      </c>
      <c r="Q288" t="s">
        <v>21</v>
      </c>
      <c r="R288">
        <v>0.97</v>
      </c>
      <c r="S288">
        <v>0.94</v>
      </c>
    </row>
    <row r="289" spans="1:19" x14ac:dyDescent="0.3">
      <c r="A289" s="1">
        <v>45579</v>
      </c>
      <c r="B289" s="1" t="str">
        <f>TEXT(Table1[[#This Row],[Date]],"mmm")</f>
        <v>Oct</v>
      </c>
      <c r="C289" t="s">
        <v>18</v>
      </c>
      <c r="D289" t="s">
        <v>19</v>
      </c>
      <c r="E289" t="s">
        <v>20</v>
      </c>
      <c r="F289">
        <v>24</v>
      </c>
      <c r="G289">
        <v>22.7</v>
      </c>
      <c r="H289">
        <v>1.3</v>
      </c>
      <c r="I289">
        <v>0</v>
      </c>
      <c r="J289">
        <v>1.3</v>
      </c>
      <c r="K289">
        <v>4</v>
      </c>
      <c r="L289">
        <v>1.3</v>
      </c>
      <c r="M289">
        <v>1</v>
      </c>
      <c r="N289">
        <v>1</v>
      </c>
      <c r="O289">
        <v>3033</v>
      </c>
      <c r="P289">
        <v>6507</v>
      </c>
      <c r="Q289" t="s">
        <v>21</v>
      </c>
      <c r="R289">
        <v>0.97</v>
      </c>
      <c r="S289">
        <v>0.95</v>
      </c>
    </row>
    <row r="290" spans="1:19" x14ac:dyDescent="0.3">
      <c r="A290" s="1">
        <v>45580</v>
      </c>
      <c r="B290" s="1" t="str">
        <f>TEXT(Table1[[#This Row],[Date]],"mmm")</f>
        <v>Oct</v>
      </c>
      <c r="C290" t="s">
        <v>18</v>
      </c>
      <c r="D290" t="s">
        <v>19</v>
      </c>
      <c r="E290" t="s">
        <v>20</v>
      </c>
      <c r="F290">
        <v>24</v>
      </c>
      <c r="G290">
        <v>21.96</v>
      </c>
      <c r="H290">
        <v>2.04</v>
      </c>
      <c r="I290">
        <v>2</v>
      </c>
      <c r="J290">
        <v>2.04</v>
      </c>
      <c r="K290">
        <v>3</v>
      </c>
      <c r="L290">
        <v>2.04</v>
      </c>
      <c r="M290">
        <v>1</v>
      </c>
      <c r="N290">
        <v>1</v>
      </c>
      <c r="O290">
        <v>3184</v>
      </c>
      <c r="P290">
        <v>6388</v>
      </c>
      <c r="Q290" t="s">
        <v>21</v>
      </c>
      <c r="R290">
        <v>0.99</v>
      </c>
      <c r="S290">
        <v>0.94</v>
      </c>
    </row>
    <row r="291" spans="1:19" x14ac:dyDescent="0.3">
      <c r="A291" s="1">
        <v>45581</v>
      </c>
      <c r="B291" s="1" t="str">
        <f>TEXT(Table1[[#This Row],[Date]],"mmm")</f>
        <v>Oct</v>
      </c>
      <c r="C291" t="s">
        <v>18</v>
      </c>
      <c r="D291" t="s">
        <v>19</v>
      </c>
      <c r="E291" t="s">
        <v>20</v>
      </c>
      <c r="F291">
        <v>24</v>
      </c>
      <c r="G291">
        <v>22.6</v>
      </c>
      <c r="H291">
        <v>1.4</v>
      </c>
      <c r="I291">
        <v>0</v>
      </c>
      <c r="J291">
        <v>1.4</v>
      </c>
      <c r="K291">
        <v>3</v>
      </c>
      <c r="L291">
        <v>1.4</v>
      </c>
      <c r="M291">
        <v>0</v>
      </c>
      <c r="N291">
        <v>0</v>
      </c>
      <c r="O291">
        <v>3017</v>
      </c>
      <c r="P291">
        <v>7031</v>
      </c>
      <c r="Q291" t="s">
        <v>21</v>
      </c>
      <c r="R291">
        <v>0.97</v>
      </c>
      <c r="S291">
        <v>0.95</v>
      </c>
    </row>
    <row r="292" spans="1:19" x14ac:dyDescent="0.3">
      <c r="A292" s="1">
        <v>45582</v>
      </c>
      <c r="B292" s="1" t="str">
        <f>TEXT(Table1[[#This Row],[Date]],"mmm")</f>
        <v>Oct</v>
      </c>
      <c r="C292" t="s">
        <v>18</v>
      </c>
      <c r="D292" t="s">
        <v>19</v>
      </c>
      <c r="E292" t="s">
        <v>20</v>
      </c>
      <c r="F292">
        <v>24</v>
      </c>
      <c r="G292">
        <v>23.36</v>
      </c>
      <c r="H292">
        <v>0.64</v>
      </c>
      <c r="I292">
        <v>2</v>
      </c>
      <c r="J292">
        <v>0.64</v>
      </c>
      <c r="K292">
        <v>5</v>
      </c>
      <c r="L292">
        <v>0.64</v>
      </c>
      <c r="M292">
        <v>1</v>
      </c>
      <c r="N292">
        <v>1</v>
      </c>
      <c r="O292">
        <v>3306</v>
      </c>
      <c r="P292">
        <v>7725</v>
      </c>
      <c r="Q292" t="s">
        <v>21</v>
      </c>
      <c r="R292">
        <v>0.96</v>
      </c>
      <c r="S292">
        <v>0.93</v>
      </c>
    </row>
    <row r="293" spans="1:19" x14ac:dyDescent="0.3">
      <c r="A293" s="1">
        <v>45583</v>
      </c>
      <c r="B293" s="1" t="str">
        <f>TEXT(Table1[[#This Row],[Date]],"mmm")</f>
        <v>Oct</v>
      </c>
      <c r="C293" t="s">
        <v>18</v>
      </c>
      <c r="D293" t="s">
        <v>19</v>
      </c>
      <c r="E293" t="s">
        <v>20</v>
      </c>
      <c r="F293">
        <v>24</v>
      </c>
      <c r="G293">
        <v>21.64</v>
      </c>
      <c r="H293">
        <v>2.36</v>
      </c>
      <c r="I293">
        <v>0</v>
      </c>
      <c r="J293">
        <v>2.36</v>
      </c>
      <c r="K293">
        <v>3</v>
      </c>
      <c r="L293">
        <v>2.36</v>
      </c>
      <c r="M293">
        <v>1</v>
      </c>
      <c r="N293">
        <v>1</v>
      </c>
      <c r="O293">
        <v>3340</v>
      </c>
      <c r="P293">
        <v>7844</v>
      </c>
      <c r="Q293" t="s">
        <v>21</v>
      </c>
      <c r="R293">
        <v>0.98</v>
      </c>
      <c r="S293">
        <v>0.93</v>
      </c>
    </row>
    <row r="294" spans="1:19" x14ac:dyDescent="0.3">
      <c r="A294" s="1">
        <v>45584</v>
      </c>
      <c r="B294" s="1" t="str">
        <f>TEXT(Table1[[#This Row],[Date]],"mmm")</f>
        <v>Oct</v>
      </c>
      <c r="C294" t="s">
        <v>18</v>
      </c>
      <c r="D294" t="s">
        <v>19</v>
      </c>
      <c r="E294" t="s">
        <v>20</v>
      </c>
      <c r="F294">
        <v>24</v>
      </c>
      <c r="G294">
        <v>21.47</v>
      </c>
      <c r="H294">
        <v>2.5299999999999998</v>
      </c>
      <c r="I294">
        <v>1</v>
      </c>
      <c r="J294">
        <v>2.5299999999999998</v>
      </c>
      <c r="K294">
        <v>5</v>
      </c>
      <c r="L294">
        <v>2.5299999999999998</v>
      </c>
      <c r="M294">
        <v>1</v>
      </c>
      <c r="N294">
        <v>1</v>
      </c>
      <c r="O294">
        <v>3141</v>
      </c>
      <c r="P294">
        <v>7050</v>
      </c>
      <c r="Q294" t="s">
        <v>21</v>
      </c>
      <c r="R294">
        <v>0.99</v>
      </c>
      <c r="S294">
        <v>0.96</v>
      </c>
    </row>
    <row r="295" spans="1:19" x14ac:dyDescent="0.3">
      <c r="A295" s="1">
        <v>45585</v>
      </c>
      <c r="B295" s="1" t="str">
        <f>TEXT(Table1[[#This Row],[Date]],"mmm")</f>
        <v>Oct</v>
      </c>
      <c r="C295" t="s">
        <v>18</v>
      </c>
      <c r="D295" t="s">
        <v>19</v>
      </c>
      <c r="E295" t="s">
        <v>20</v>
      </c>
      <c r="F295">
        <v>24</v>
      </c>
      <c r="G295">
        <v>23.17</v>
      </c>
      <c r="H295">
        <v>0.83</v>
      </c>
      <c r="I295">
        <v>1</v>
      </c>
      <c r="J295">
        <v>0.83</v>
      </c>
      <c r="K295">
        <v>4</v>
      </c>
      <c r="L295">
        <v>0.83</v>
      </c>
      <c r="M295">
        <v>1</v>
      </c>
      <c r="N295">
        <v>0</v>
      </c>
      <c r="O295">
        <v>2897</v>
      </c>
      <c r="P295">
        <v>5148</v>
      </c>
      <c r="Q295" t="s">
        <v>21</v>
      </c>
      <c r="R295">
        <v>0.98</v>
      </c>
      <c r="S295">
        <v>0.94</v>
      </c>
    </row>
    <row r="296" spans="1:19" x14ac:dyDescent="0.3">
      <c r="A296" s="1">
        <v>45586</v>
      </c>
      <c r="B296" s="1" t="str">
        <f>TEXT(Table1[[#This Row],[Date]],"mmm")</f>
        <v>Oct</v>
      </c>
      <c r="C296" t="s">
        <v>18</v>
      </c>
      <c r="D296" t="s">
        <v>19</v>
      </c>
      <c r="E296" t="s">
        <v>20</v>
      </c>
      <c r="F296">
        <v>24</v>
      </c>
      <c r="G296">
        <v>21.29</v>
      </c>
      <c r="H296">
        <v>2.71</v>
      </c>
      <c r="I296">
        <v>0</v>
      </c>
      <c r="J296">
        <v>2.71</v>
      </c>
      <c r="K296">
        <v>4</v>
      </c>
      <c r="L296">
        <v>2.71</v>
      </c>
      <c r="M296">
        <v>0</v>
      </c>
      <c r="N296">
        <v>0</v>
      </c>
      <c r="O296">
        <v>2858</v>
      </c>
      <c r="P296">
        <v>5101</v>
      </c>
      <c r="Q296" t="s">
        <v>21</v>
      </c>
      <c r="R296">
        <v>0.98</v>
      </c>
      <c r="S296">
        <v>0.93</v>
      </c>
    </row>
    <row r="297" spans="1:19" x14ac:dyDescent="0.3">
      <c r="A297" s="1">
        <v>45587</v>
      </c>
      <c r="B297" s="1" t="str">
        <f>TEXT(Table1[[#This Row],[Date]],"mmm")</f>
        <v>Oct</v>
      </c>
      <c r="C297" t="s">
        <v>18</v>
      </c>
      <c r="D297" t="s">
        <v>19</v>
      </c>
      <c r="E297" t="s">
        <v>20</v>
      </c>
      <c r="F297">
        <v>24</v>
      </c>
      <c r="G297">
        <v>22.23</v>
      </c>
      <c r="H297">
        <v>1.77</v>
      </c>
      <c r="I297">
        <v>2</v>
      </c>
      <c r="J297">
        <v>1.77</v>
      </c>
      <c r="K297">
        <v>3</v>
      </c>
      <c r="L297">
        <v>1.77</v>
      </c>
      <c r="M297">
        <v>1</v>
      </c>
      <c r="N297">
        <v>1</v>
      </c>
      <c r="O297">
        <v>3155</v>
      </c>
      <c r="P297">
        <v>5534</v>
      </c>
      <c r="Q297" t="s">
        <v>22</v>
      </c>
      <c r="R297">
        <v>0.98</v>
      </c>
      <c r="S297">
        <v>0.95</v>
      </c>
    </row>
    <row r="298" spans="1:19" x14ac:dyDescent="0.3">
      <c r="A298" s="1">
        <v>45588</v>
      </c>
      <c r="B298" s="1" t="str">
        <f>TEXT(Table1[[#This Row],[Date]],"mmm")</f>
        <v>Oct</v>
      </c>
      <c r="C298" t="s">
        <v>18</v>
      </c>
      <c r="D298" t="s">
        <v>19</v>
      </c>
      <c r="E298" t="s">
        <v>20</v>
      </c>
      <c r="F298">
        <v>24</v>
      </c>
      <c r="G298">
        <v>22.24</v>
      </c>
      <c r="H298">
        <v>1.76</v>
      </c>
      <c r="I298">
        <v>2</v>
      </c>
      <c r="J298">
        <v>1.76</v>
      </c>
      <c r="K298">
        <v>4</v>
      </c>
      <c r="L298">
        <v>1.76</v>
      </c>
      <c r="M298">
        <v>0</v>
      </c>
      <c r="N298">
        <v>0</v>
      </c>
      <c r="O298">
        <v>3026</v>
      </c>
      <c r="P298">
        <v>5366</v>
      </c>
      <c r="Q298" t="s">
        <v>21</v>
      </c>
      <c r="R298">
        <v>0.98</v>
      </c>
      <c r="S298">
        <v>0.95</v>
      </c>
    </row>
    <row r="299" spans="1:19" x14ac:dyDescent="0.3">
      <c r="A299" s="1">
        <v>45589</v>
      </c>
      <c r="B299" s="1" t="str">
        <f>TEXT(Table1[[#This Row],[Date]],"mmm")</f>
        <v>Oct</v>
      </c>
      <c r="C299" t="s">
        <v>18</v>
      </c>
      <c r="D299" t="s">
        <v>19</v>
      </c>
      <c r="E299" t="s">
        <v>20</v>
      </c>
      <c r="F299">
        <v>24</v>
      </c>
      <c r="G299">
        <v>23.36</v>
      </c>
      <c r="H299">
        <v>0.64</v>
      </c>
      <c r="I299">
        <v>1</v>
      </c>
      <c r="J299">
        <v>0.64</v>
      </c>
      <c r="K299">
        <v>5</v>
      </c>
      <c r="L299">
        <v>0.64</v>
      </c>
      <c r="M299">
        <v>1</v>
      </c>
      <c r="N299">
        <v>0</v>
      </c>
      <c r="O299">
        <v>2964</v>
      </c>
      <c r="P299">
        <v>6123</v>
      </c>
      <c r="Q299" t="s">
        <v>21</v>
      </c>
      <c r="R299">
        <v>0.99</v>
      </c>
      <c r="S299">
        <v>0.96</v>
      </c>
    </row>
    <row r="300" spans="1:19" x14ac:dyDescent="0.3">
      <c r="A300" s="1">
        <v>45590</v>
      </c>
      <c r="B300" s="1" t="str">
        <f>TEXT(Table1[[#This Row],[Date]],"mmm")</f>
        <v>Oct</v>
      </c>
      <c r="C300" t="s">
        <v>18</v>
      </c>
      <c r="D300" t="s">
        <v>19</v>
      </c>
      <c r="E300" t="s">
        <v>20</v>
      </c>
      <c r="F300">
        <v>24</v>
      </c>
      <c r="G300">
        <v>22.33</v>
      </c>
      <c r="H300">
        <v>1.67</v>
      </c>
      <c r="I300">
        <v>0</v>
      </c>
      <c r="J300">
        <v>1.67</v>
      </c>
      <c r="K300">
        <v>4</v>
      </c>
      <c r="L300">
        <v>1.67</v>
      </c>
      <c r="M300">
        <v>0</v>
      </c>
      <c r="N300">
        <v>0</v>
      </c>
      <c r="O300">
        <v>3361</v>
      </c>
      <c r="P300">
        <v>7051</v>
      </c>
      <c r="Q300" t="s">
        <v>21</v>
      </c>
      <c r="R300">
        <v>0.99</v>
      </c>
      <c r="S300">
        <v>0.95</v>
      </c>
    </row>
    <row r="301" spans="1:19" x14ac:dyDescent="0.3">
      <c r="A301" s="1">
        <v>45591</v>
      </c>
      <c r="B301" s="1" t="str">
        <f>TEXT(Table1[[#This Row],[Date]],"mmm")</f>
        <v>Oct</v>
      </c>
      <c r="C301" t="s">
        <v>18</v>
      </c>
      <c r="D301" t="s">
        <v>19</v>
      </c>
      <c r="E301" t="s">
        <v>20</v>
      </c>
      <c r="F301">
        <v>24</v>
      </c>
      <c r="G301">
        <v>22.22</v>
      </c>
      <c r="H301">
        <v>1.78</v>
      </c>
      <c r="I301">
        <v>2</v>
      </c>
      <c r="J301">
        <v>1.78</v>
      </c>
      <c r="K301">
        <v>4</v>
      </c>
      <c r="L301">
        <v>1.78</v>
      </c>
      <c r="M301">
        <v>1</v>
      </c>
      <c r="N301">
        <v>1</v>
      </c>
      <c r="O301">
        <v>2970</v>
      </c>
      <c r="P301">
        <v>5357</v>
      </c>
      <c r="Q301" t="s">
        <v>21</v>
      </c>
      <c r="R301">
        <v>0.97</v>
      </c>
      <c r="S301">
        <v>0.93</v>
      </c>
    </row>
    <row r="302" spans="1:19" x14ac:dyDescent="0.3">
      <c r="A302" s="1">
        <v>45592</v>
      </c>
      <c r="B302" s="1" t="str">
        <f>TEXT(Table1[[#This Row],[Date]],"mmm")</f>
        <v>Oct</v>
      </c>
      <c r="C302" t="s">
        <v>18</v>
      </c>
      <c r="D302" t="s">
        <v>19</v>
      </c>
      <c r="E302" t="s">
        <v>20</v>
      </c>
      <c r="F302">
        <v>24</v>
      </c>
      <c r="G302">
        <v>21.42</v>
      </c>
      <c r="H302">
        <v>2.58</v>
      </c>
      <c r="I302">
        <v>2</v>
      </c>
      <c r="J302">
        <v>2.58</v>
      </c>
      <c r="K302">
        <v>3</v>
      </c>
      <c r="L302">
        <v>2.58</v>
      </c>
      <c r="M302">
        <v>1</v>
      </c>
      <c r="N302">
        <v>1</v>
      </c>
      <c r="O302">
        <v>3305</v>
      </c>
      <c r="P302">
        <v>7285</v>
      </c>
      <c r="Q302" t="s">
        <v>22</v>
      </c>
      <c r="R302">
        <v>0.97</v>
      </c>
      <c r="S302">
        <v>0.94</v>
      </c>
    </row>
    <row r="303" spans="1:19" x14ac:dyDescent="0.3">
      <c r="A303" s="1">
        <v>45593</v>
      </c>
      <c r="B303" s="1" t="str">
        <f>TEXT(Table1[[#This Row],[Date]],"mmm")</f>
        <v>Oct</v>
      </c>
      <c r="C303" t="s">
        <v>18</v>
      </c>
      <c r="D303" t="s">
        <v>19</v>
      </c>
      <c r="E303" t="s">
        <v>20</v>
      </c>
      <c r="F303">
        <v>24</v>
      </c>
      <c r="G303">
        <v>23.5</v>
      </c>
      <c r="H303">
        <v>0.5</v>
      </c>
      <c r="I303">
        <v>2</v>
      </c>
      <c r="J303">
        <v>0.5</v>
      </c>
      <c r="K303">
        <v>5</v>
      </c>
      <c r="L303">
        <v>0.5</v>
      </c>
      <c r="M303">
        <v>0</v>
      </c>
      <c r="N303">
        <v>0</v>
      </c>
      <c r="O303">
        <v>2856</v>
      </c>
      <c r="P303">
        <v>5969</v>
      </c>
      <c r="Q303" t="s">
        <v>21</v>
      </c>
      <c r="R303">
        <v>0.97</v>
      </c>
      <c r="S303">
        <v>0.97</v>
      </c>
    </row>
    <row r="304" spans="1:19" x14ac:dyDescent="0.3">
      <c r="A304" s="1">
        <v>45594</v>
      </c>
      <c r="B304" s="1" t="str">
        <f>TEXT(Table1[[#This Row],[Date]],"mmm")</f>
        <v>Oct</v>
      </c>
      <c r="C304" t="s">
        <v>18</v>
      </c>
      <c r="D304" t="s">
        <v>19</v>
      </c>
      <c r="E304" t="s">
        <v>20</v>
      </c>
      <c r="F304">
        <v>24</v>
      </c>
      <c r="G304">
        <v>21.71</v>
      </c>
      <c r="H304">
        <v>2.29</v>
      </c>
      <c r="I304">
        <v>1</v>
      </c>
      <c r="J304">
        <v>2.29</v>
      </c>
      <c r="K304">
        <v>4</v>
      </c>
      <c r="L304">
        <v>2.29</v>
      </c>
      <c r="M304">
        <v>1</v>
      </c>
      <c r="N304">
        <v>1</v>
      </c>
      <c r="O304">
        <v>2926</v>
      </c>
      <c r="P304">
        <v>7732</v>
      </c>
      <c r="Q304" t="s">
        <v>21</v>
      </c>
      <c r="R304">
        <v>0.98</v>
      </c>
      <c r="S304">
        <v>0.95</v>
      </c>
    </row>
    <row r="305" spans="1:19" x14ac:dyDescent="0.3">
      <c r="A305" s="1">
        <v>45595</v>
      </c>
      <c r="B305" s="1" t="str">
        <f>TEXT(Table1[[#This Row],[Date]],"mmm")</f>
        <v>Oct</v>
      </c>
      <c r="C305" t="s">
        <v>18</v>
      </c>
      <c r="D305" t="s">
        <v>19</v>
      </c>
      <c r="E305" t="s">
        <v>20</v>
      </c>
      <c r="F305">
        <v>24</v>
      </c>
      <c r="G305">
        <v>23.09</v>
      </c>
      <c r="H305">
        <v>0.91</v>
      </c>
      <c r="I305">
        <v>0</v>
      </c>
      <c r="J305">
        <v>0.91</v>
      </c>
      <c r="K305">
        <v>5</v>
      </c>
      <c r="L305">
        <v>0.91</v>
      </c>
      <c r="M305">
        <v>0</v>
      </c>
      <c r="N305">
        <v>0</v>
      </c>
      <c r="O305">
        <v>3195</v>
      </c>
      <c r="P305">
        <v>5166</v>
      </c>
      <c r="Q305" t="s">
        <v>21</v>
      </c>
      <c r="R305">
        <v>0.99</v>
      </c>
      <c r="S305">
        <v>0.96</v>
      </c>
    </row>
    <row r="306" spans="1:19" x14ac:dyDescent="0.3">
      <c r="A306" s="1">
        <v>45596</v>
      </c>
      <c r="B306" s="1" t="str">
        <f>TEXT(Table1[[#This Row],[Date]],"mmm")</f>
        <v>Oct</v>
      </c>
      <c r="C306" t="s">
        <v>18</v>
      </c>
      <c r="D306" t="s">
        <v>19</v>
      </c>
      <c r="E306" t="s">
        <v>20</v>
      </c>
      <c r="F306">
        <v>24</v>
      </c>
      <c r="G306">
        <v>22.17</v>
      </c>
      <c r="H306">
        <v>1.83</v>
      </c>
      <c r="I306">
        <v>0</v>
      </c>
      <c r="J306">
        <v>1.83</v>
      </c>
      <c r="K306">
        <v>3</v>
      </c>
      <c r="L306">
        <v>1.83</v>
      </c>
      <c r="M306">
        <v>1</v>
      </c>
      <c r="N306">
        <v>1</v>
      </c>
      <c r="O306">
        <v>3130</v>
      </c>
      <c r="P306">
        <v>6687</v>
      </c>
      <c r="Q306" t="s">
        <v>21</v>
      </c>
      <c r="R306">
        <v>0.97</v>
      </c>
      <c r="S306">
        <v>0.96</v>
      </c>
    </row>
    <row r="307" spans="1:19" x14ac:dyDescent="0.3">
      <c r="A307" s="1">
        <v>45597</v>
      </c>
      <c r="B307" s="1" t="str">
        <f>TEXT(Table1[[#This Row],[Date]],"mmm")</f>
        <v>Nov</v>
      </c>
      <c r="C307" t="s">
        <v>18</v>
      </c>
      <c r="D307" t="s">
        <v>19</v>
      </c>
      <c r="E307" t="s">
        <v>20</v>
      </c>
      <c r="F307">
        <v>24</v>
      </c>
      <c r="G307">
        <v>23.54</v>
      </c>
      <c r="H307">
        <v>0.46</v>
      </c>
      <c r="I307">
        <v>1</v>
      </c>
      <c r="J307">
        <v>0.46</v>
      </c>
      <c r="K307">
        <v>5</v>
      </c>
      <c r="L307">
        <v>0.46</v>
      </c>
      <c r="M307">
        <v>0</v>
      </c>
      <c r="N307">
        <v>0</v>
      </c>
      <c r="O307">
        <v>2983</v>
      </c>
      <c r="P307">
        <v>7880</v>
      </c>
      <c r="Q307" t="s">
        <v>21</v>
      </c>
      <c r="R307">
        <v>0.97</v>
      </c>
      <c r="S307">
        <v>0.92</v>
      </c>
    </row>
    <row r="308" spans="1:19" x14ac:dyDescent="0.3">
      <c r="A308" s="1">
        <v>45598</v>
      </c>
      <c r="B308" s="1" t="str">
        <f>TEXT(Table1[[#This Row],[Date]],"mmm")</f>
        <v>Nov</v>
      </c>
      <c r="C308" t="s">
        <v>18</v>
      </c>
      <c r="D308" t="s">
        <v>19</v>
      </c>
      <c r="E308" t="s">
        <v>20</v>
      </c>
      <c r="F308">
        <v>24</v>
      </c>
      <c r="G308">
        <v>23.19</v>
      </c>
      <c r="H308">
        <v>0.81</v>
      </c>
      <c r="I308">
        <v>0</v>
      </c>
      <c r="J308">
        <v>0.81</v>
      </c>
      <c r="K308">
        <v>5</v>
      </c>
      <c r="L308">
        <v>0.81</v>
      </c>
      <c r="M308">
        <v>1</v>
      </c>
      <c r="N308">
        <v>1</v>
      </c>
      <c r="O308">
        <v>2991</v>
      </c>
      <c r="P308">
        <v>7770</v>
      </c>
      <c r="Q308" t="s">
        <v>21</v>
      </c>
      <c r="R308">
        <v>0.98</v>
      </c>
      <c r="S308">
        <v>0.95</v>
      </c>
    </row>
    <row r="309" spans="1:19" x14ac:dyDescent="0.3">
      <c r="A309" s="1">
        <v>45599</v>
      </c>
      <c r="B309" s="1" t="str">
        <f>TEXT(Table1[[#This Row],[Date]],"mmm")</f>
        <v>Nov</v>
      </c>
      <c r="C309" t="s">
        <v>18</v>
      </c>
      <c r="D309" t="s">
        <v>19</v>
      </c>
      <c r="E309" t="s">
        <v>20</v>
      </c>
      <c r="F309">
        <v>24</v>
      </c>
      <c r="G309">
        <v>23.33</v>
      </c>
      <c r="H309">
        <v>0.67</v>
      </c>
      <c r="I309">
        <v>1</v>
      </c>
      <c r="J309">
        <v>0.67</v>
      </c>
      <c r="K309">
        <v>3</v>
      </c>
      <c r="L309">
        <v>0.67</v>
      </c>
      <c r="M309">
        <v>1</v>
      </c>
      <c r="N309">
        <v>1</v>
      </c>
      <c r="O309">
        <v>2982</v>
      </c>
      <c r="P309">
        <v>5814</v>
      </c>
      <c r="Q309" t="s">
        <v>21</v>
      </c>
      <c r="R309">
        <v>0.99</v>
      </c>
      <c r="S309">
        <v>0.95</v>
      </c>
    </row>
    <row r="310" spans="1:19" x14ac:dyDescent="0.3">
      <c r="A310" s="1">
        <v>45600</v>
      </c>
      <c r="B310" s="1" t="str">
        <f>TEXT(Table1[[#This Row],[Date]],"mmm")</f>
        <v>Nov</v>
      </c>
      <c r="C310" t="s">
        <v>18</v>
      </c>
      <c r="D310" t="s">
        <v>19</v>
      </c>
      <c r="E310" t="s">
        <v>20</v>
      </c>
      <c r="F310">
        <v>24</v>
      </c>
      <c r="G310">
        <v>22.6</v>
      </c>
      <c r="H310">
        <v>1.4</v>
      </c>
      <c r="I310">
        <v>0</v>
      </c>
      <c r="J310">
        <v>1.4</v>
      </c>
      <c r="K310">
        <v>3</v>
      </c>
      <c r="L310">
        <v>1.4</v>
      </c>
      <c r="M310">
        <v>1</v>
      </c>
      <c r="N310">
        <v>1</v>
      </c>
      <c r="O310">
        <v>3193</v>
      </c>
      <c r="P310">
        <v>7017</v>
      </c>
      <c r="Q310" t="s">
        <v>21</v>
      </c>
      <c r="R310">
        <v>0.99</v>
      </c>
      <c r="S310">
        <v>0.94</v>
      </c>
    </row>
    <row r="311" spans="1:19" x14ac:dyDescent="0.3">
      <c r="A311" s="1">
        <v>45601</v>
      </c>
      <c r="B311" s="1" t="str">
        <f>TEXT(Table1[[#This Row],[Date]],"mmm")</f>
        <v>Nov</v>
      </c>
      <c r="C311" t="s">
        <v>18</v>
      </c>
      <c r="D311" t="s">
        <v>19</v>
      </c>
      <c r="E311" t="s">
        <v>20</v>
      </c>
      <c r="F311">
        <v>24</v>
      </c>
      <c r="G311">
        <v>23.4</v>
      </c>
      <c r="H311">
        <v>0.6</v>
      </c>
      <c r="I311">
        <v>0</v>
      </c>
      <c r="J311">
        <v>0.6</v>
      </c>
      <c r="K311">
        <v>4</v>
      </c>
      <c r="L311">
        <v>0.6</v>
      </c>
      <c r="M311">
        <v>0</v>
      </c>
      <c r="N311">
        <v>0</v>
      </c>
      <c r="O311">
        <v>3267</v>
      </c>
      <c r="P311">
        <v>7674</v>
      </c>
      <c r="Q311" t="s">
        <v>21</v>
      </c>
      <c r="R311">
        <v>0.96</v>
      </c>
      <c r="S311">
        <v>0.95</v>
      </c>
    </row>
    <row r="312" spans="1:19" x14ac:dyDescent="0.3">
      <c r="A312" s="1">
        <v>45602</v>
      </c>
      <c r="B312" s="1" t="str">
        <f>TEXT(Table1[[#This Row],[Date]],"mmm")</f>
        <v>Nov</v>
      </c>
      <c r="C312" t="s">
        <v>18</v>
      </c>
      <c r="D312" t="s">
        <v>19</v>
      </c>
      <c r="E312" t="s">
        <v>20</v>
      </c>
      <c r="F312">
        <v>24</v>
      </c>
      <c r="G312">
        <v>21.7</v>
      </c>
      <c r="H312">
        <v>2.2999999999999998</v>
      </c>
      <c r="I312">
        <v>0</v>
      </c>
      <c r="J312">
        <v>2.2999999999999998</v>
      </c>
      <c r="K312">
        <v>5</v>
      </c>
      <c r="L312">
        <v>2.2999999999999998</v>
      </c>
      <c r="M312">
        <v>1</v>
      </c>
      <c r="N312">
        <v>1</v>
      </c>
      <c r="O312">
        <v>3089</v>
      </c>
      <c r="P312">
        <v>5075</v>
      </c>
      <c r="Q312" t="s">
        <v>21</v>
      </c>
      <c r="R312">
        <v>0.98</v>
      </c>
      <c r="S312">
        <v>0.95</v>
      </c>
    </row>
    <row r="313" spans="1:19" x14ac:dyDescent="0.3">
      <c r="A313" s="1">
        <v>45603</v>
      </c>
      <c r="B313" s="1" t="str">
        <f>TEXT(Table1[[#This Row],[Date]],"mmm")</f>
        <v>Nov</v>
      </c>
      <c r="C313" t="s">
        <v>18</v>
      </c>
      <c r="D313" t="s">
        <v>19</v>
      </c>
      <c r="E313" t="s">
        <v>20</v>
      </c>
      <c r="F313">
        <v>24</v>
      </c>
      <c r="G313">
        <v>23.39</v>
      </c>
      <c r="H313">
        <v>0.61</v>
      </c>
      <c r="I313">
        <v>2</v>
      </c>
      <c r="J313">
        <v>0.61</v>
      </c>
      <c r="K313">
        <v>5</v>
      </c>
      <c r="L313">
        <v>0.61</v>
      </c>
      <c r="M313">
        <v>1</v>
      </c>
      <c r="N313">
        <v>1</v>
      </c>
      <c r="O313">
        <v>3183</v>
      </c>
      <c r="P313">
        <v>5013</v>
      </c>
      <c r="Q313" t="s">
        <v>22</v>
      </c>
      <c r="R313">
        <v>0.97</v>
      </c>
      <c r="S313">
        <v>0.96</v>
      </c>
    </row>
    <row r="314" spans="1:19" x14ac:dyDescent="0.3">
      <c r="A314" s="1">
        <v>45604</v>
      </c>
      <c r="B314" s="1" t="str">
        <f>TEXT(Table1[[#This Row],[Date]],"mmm")</f>
        <v>Nov</v>
      </c>
      <c r="C314" t="s">
        <v>18</v>
      </c>
      <c r="D314" t="s">
        <v>19</v>
      </c>
      <c r="E314" t="s">
        <v>20</v>
      </c>
      <c r="F314">
        <v>24</v>
      </c>
      <c r="G314">
        <v>23.15</v>
      </c>
      <c r="H314">
        <v>0.85</v>
      </c>
      <c r="I314">
        <v>0</v>
      </c>
      <c r="J314">
        <v>0.85</v>
      </c>
      <c r="K314">
        <v>4</v>
      </c>
      <c r="L314">
        <v>0.85</v>
      </c>
      <c r="M314">
        <v>1</v>
      </c>
      <c r="N314">
        <v>1</v>
      </c>
      <c r="O314">
        <v>2862</v>
      </c>
      <c r="P314">
        <v>5288</v>
      </c>
      <c r="Q314" t="s">
        <v>21</v>
      </c>
      <c r="R314">
        <v>0.96</v>
      </c>
      <c r="S314">
        <v>0.93</v>
      </c>
    </row>
    <row r="315" spans="1:19" x14ac:dyDescent="0.3">
      <c r="A315" s="1">
        <v>45605</v>
      </c>
      <c r="B315" s="1" t="str">
        <f>TEXT(Table1[[#This Row],[Date]],"mmm")</f>
        <v>Nov</v>
      </c>
      <c r="C315" t="s">
        <v>18</v>
      </c>
      <c r="D315" t="s">
        <v>19</v>
      </c>
      <c r="E315" t="s">
        <v>20</v>
      </c>
      <c r="F315">
        <v>24</v>
      </c>
      <c r="G315">
        <v>22.2</v>
      </c>
      <c r="H315">
        <v>1.8</v>
      </c>
      <c r="I315">
        <v>2</v>
      </c>
      <c r="J315">
        <v>1.8</v>
      </c>
      <c r="K315">
        <v>4</v>
      </c>
      <c r="L315">
        <v>1.8</v>
      </c>
      <c r="M315">
        <v>1</v>
      </c>
      <c r="N315">
        <v>1</v>
      </c>
      <c r="O315">
        <v>2998</v>
      </c>
      <c r="P315">
        <v>7164</v>
      </c>
      <c r="Q315" t="s">
        <v>21</v>
      </c>
      <c r="R315">
        <v>0.99</v>
      </c>
      <c r="S315">
        <v>0.93</v>
      </c>
    </row>
    <row r="316" spans="1:19" x14ac:dyDescent="0.3">
      <c r="A316" s="1">
        <v>45606</v>
      </c>
      <c r="B316" s="1" t="str">
        <f>TEXT(Table1[[#This Row],[Date]],"mmm")</f>
        <v>Nov</v>
      </c>
      <c r="C316" t="s">
        <v>18</v>
      </c>
      <c r="D316" t="s">
        <v>19</v>
      </c>
      <c r="E316" t="s">
        <v>20</v>
      </c>
      <c r="F316">
        <v>24</v>
      </c>
      <c r="G316">
        <v>23.12</v>
      </c>
      <c r="H316">
        <v>0.88</v>
      </c>
      <c r="I316">
        <v>1</v>
      </c>
      <c r="J316">
        <v>0.88</v>
      </c>
      <c r="K316">
        <v>5</v>
      </c>
      <c r="L316">
        <v>0.88</v>
      </c>
      <c r="M316">
        <v>0</v>
      </c>
      <c r="N316">
        <v>0</v>
      </c>
      <c r="O316">
        <v>3046</v>
      </c>
      <c r="P316">
        <v>6511</v>
      </c>
      <c r="Q316" t="s">
        <v>21</v>
      </c>
      <c r="R316">
        <v>0.98</v>
      </c>
      <c r="S316">
        <v>0.96</v>
      </c>
    </row>
    <row r="317" spans="1:19" x14ac:dyDescent="0.3">
      <c r="A317" s="1">
        <v>45607</v>
      </c>
      <c r="B317" s="1" t="str">
        <f>TEXT(Table1[[#This Row],[Date]],"mmm")</f>
        <v>Nov</v>
      </c>
      <c r="C317" t="s">
        <v>18</v>
      </c>
      <c r="D317" t="s">
        <v>19</v>
      </c>
      <c r="E317" t="s">
        <v>20</v>
      </c>
      <c r="F317">
        <v>24</v>
      </c>
      <c r="G317">
        <v>21.22</v>
      </c>
      <c r="H317">
        <v>2.78</v>
      </c>
      <c r="I317">
        <v>0</v>
      </c>
      <c r="J317">
        <v>2.78</v>
      </c>
      <c r="K317">
        <v>5</v>
      </c>
      <c r="L317">
        <v>2.78</v>
      </c>
      <c r="M317">
        <v>1</v>
      </c>
      <c r="N317">
        <v>1</v>
      </c>
      <c r="O317">
        <v>2921</v>
      </c>
      <c r="P317">
        <v>5421</v>
      </c>
      <c r="Q317" t="s">
        <v>21</v>
      </c>
      <c r="R317">
        <v>0.98</v>
      </c>
      <c r="S317">
        <v>0.96</v>
      </c>
    </row>
    <row r="318" spans="1:19" x14ac:dyDescent="0.3">
      <c r="A318" s="1">
        <v>45608</v>
      </c>
      <c r="B318" s="1" t="str">
        <f>TEXT(Table1[[#This Row],[Date]],"mmm")</f>
        <v>Nov</v>
      </c>
      <c r="C318" t="s">
        <v>18</v>
      </c>
      <c r="D318" t="s">
        <v>19</v>
      </c>
      <c r="E318" t="s">
        <v>20</v>
      </c>
      <c r="F318">
        <v>24</v>
      </c>
      <c r="G318">
        <v>22.63</v>
      </c>
      <c r="H318">
        <v>1.37</v>
      </c>
      <c r="I318">
        <v>2</v>
      </c>
      <c r="J318">
        <v>1.37</v>
      </c>
      <c r="K318">
        <v>3</v>
      </c>
      <c r="L318">
        <v>1.37</v>
      </c>
      <c r="M318">
        <v>1</v>
      </c>
      <c r="N318">
        <v>1</v>
      </c>
      <c r="O318">
        <v>2823</v>
      </c>
      <c r="P318">
        <v>7702</v>
      </c>
      <c r="Q318" t="s">
        <v>21</v>
      </c>
      <c r="R318">
        <v>0.99</v>
      </c>
      <c r="S318">
        <v>0.94</v>
      </c>
    </row>
    <row r="319" spans="1:19" x14ac:dyDescent="0.3">
      <c r="A319" s="1">
        <v>45609</v>
      </c>
      <c r="B319" s="1" t="str">
        <f>TEXT(Table1[[#This Row],[Date]],"mmm")</f>
        <v>Nov</v>
      </c>
      <c r="C319" t="s">
        <v>18</v>
      </c>
      <c r="D319" t="s">
        <v>19</v>
      </c>
      <c r="E319" t="s">
        <v>20</v>
      </c>
      <c r="F319">
        <v>24</v>
      </c>
      <c r="G319">
        <v>21.34</v>
      </c>
      <c r="H319">
        <v>2.66</v>
      </c>
      <c r="I319">
        <v>1</v>
      </c>
      <c r="J319">
        <v>2.66</v>
      </c>
      <c r="K319">
        <v>3</v>
      </c>
      <c r="L319">
        <v>2.66</v>
      </c>
      <c r="M319">
        <v>1</v>
      </c>
      <c r="N319">
        <v>1</v>
      </c>
      <c r="O319">
        <v>3103</v>
      </c>
      <c r="P319">
        <v>7436</v>
      </c>
      <c r="Q319" t="s">
        <v>21</v>
      </c>
      <c r="R319">
        <v>0.97</v>
      </c>
      <c r="S319">
        <v>0.96</v>
      </c>
    </row>
    <row r="320" spans="1:19" x14ac:dyDescent="0.3">
      <c r="A320" s="1">
        <v>45610</v>
      </c>
      <c r="B320" s="1" t="str">
        <f>TEXT(Table1[[#This Row],[Date]],"mmm")</f>
        <v>Nov</v>
      </c>
      <c r="C320" t="s">
        <v>18</v>
      </c>
      <c r="D320" t="s">
        <v>19</v>
      </c>
      <c r="E320" t="s">
        <v>20</v>
      </c>
      <c r="F320">
        <v>24</v>
      </c>
      <c r="G320">
        <v>21.69</v>
      </c>
      <c r="H320">
        <v>2.31</v>
      </c>
      <c r="I320">
        <v>0</v>
      </c>
      <c r="J320">
        <v>2.31</v>
      </c>
      <c r="K320">
        <v>4</v>
      </c>
      <c r="L320">
        <v>2.31</v>
      </c>
      <c r="M320">
        <v>0</v>
      </c>
      <c r="N320">
        <v>0</v>
      </c>
      <c r="O320">
        <v>3043</v>
      </c>
      <c r="P320">
        <v>5838</v>
      </c>
      <c r="Q320" t="s">
        <v>21</v>
      </c>
      <c r="R320">
        <v>0.96</v>
      </c>
      <c r="S320">
        <v>0.94</v>
      </c>
    </row>
    <row r="321" spans="1:19" x14ac:dyDescent="0.3">
      <c r="A321" s="1">
        <v>45611</v>
      </c>
      <c r="B321" s="1" t="str">
        <f>TEXT(Table1[[#This Row],[Date]],"mmm")</f>
        <v>Nov</v>
      </c>
      <c r="C321" t="s">
        <v>18</v>
      </c>
      <c r="D321" t="s">
        <v>19</v>
      </c>
      <c r="E321" t="s">
        <v>20</v>
      </c>
      <c r="F321">
        <v>24</v>
      </c>
      <c r="G321">
        <v>22.38</v>
      </c>
      <c r="H321">
        <v>1.62</v>
      </c>
      <c r="I321">
        <v>1</v>
      </c>
      <c r="J321">
        <v>1.62</v>
      </c>
      <c r="K321">
        <v>4</v>
      </c>
      <c r="L321">
        <v>1.62</v>
      </c>
      <c r="M321">
        <v>1</v>
      </c>
      <c r="N321">
        <v>1</v>
      </c>
      <c r="O321">
        <v>3352</v>
      </c>
      <c r="P321">
        <v>6621</v>
      </c>
      <c r="Q321" t="s">
        <v>21</v>
      </c>
      <c r="R321">
        <v>0.98</v>
      </c>
      <c r="S321">
        <v>0.96</v>
      </c>
    </row>
    <row r="322" spans="1:19" x14ac:dyDescent="0.3">
      <c r="A322" s="1">
        <v>45612</v>
      </c>
      <c r="B322" s="1" t="str">
        <f>TEXT(Table1[[#This Row],[Date]],"mmm")</f>
        <v>Nov</v>
      </c>
      <c r="C322" t="s">
        <v>18</v>
      </c>
      <c r="D322" t="s">
        <v>19</v>
      </c>
      <c r="E322" t="s">
        <v>20</v>
      </c>
      <c r="F322">
        <v>24</v>
      </c>
      <c r="G322">
        <v>21.74</v>
      </c>
      <c r="H322">
        <v>2.2599999999999998</v>
      </c>
      <c r="I322">
        <v>2</v>
      </c>
      <c r="J322">
        <v>2.2599999999999998</v>
      </c>
      <c r="K322">
        <v>3</v>
      </c>
      <c r="L322">
        <v>2.2599999999999998</v>
      </c>
      <c r="M322">
        <v>1</v>
      </c>
      <c r="N322">
        <v>1</v>
      </c>
      <c r="O322">
        <v>3361</v>
      </c>
      <c r="P322">
        <v>6985</v>
      </c>
      <c r="Q322" t="s">
        <v>22</v>
      </c>
      <c r="R322">
        <v>0.98</v>
      </c>
      <c r="S322">
        <v>0.95</v>
      </c>
    </row>
    <row r="323" spans="1:19" x14ac:dyDescent="0.3">
      <c r="A323" s="1">
        <v>45613</v>
      </c>
      <c r="B323" s="1" t="str">
        <f>TEXT(Table1[[#This Row],[Date]],"mmm")</f>
        <v>Nov</v>
      </c>
      <c r="C323" t="s">
        <v>18</v>
      </c>
      <c r="D323" t="s">
        <v>19</v>
      </c>
      <c r="E323" t="s">
        <v>20</v>
      </c>
      <c r="F323">
        <v>24</v>
      </c>
      <c r="G323">
        <v>21.72</v>
      </c>
      <c r="H323">
        <v>2.2799999999999998</v>
      </c>
      <c r="I323">
        <v>2</v>
      </c>
      <c r="J323">
        <v>2.2799999999999998</v>
      </c>
      <c r="K323">
        <v>3</v>
      </c>
      <c r="L323">
        <v>2.2799999999999998</v>
      </c>
      <c r="M323">
        <v>1</v>
      </c>
      <c r="N323">
        <v>1</v>
      </c>
      <c r="O323">
        <v>3355</v>
      </c>
      <c r="P323">
        <v>6334</v>
      </c>
      <c r="Q323" t="s">
        <v>21</v>
      </c>
      <c r="R323">
        <v>0.96</v>
      </c>
      <c r="S323">
        <v>0.96</v>
      </c>
    </row>
    <row r="324" spans="1:19" x14ac:dyDescent="0.3">
      <c r="A324" s="1">
        <v>45614</v>
      </c>
      <c r="B324" s="1" t="str">
        <f>TEXT(Table1[[#This Row],[Date]],"mmm")</f>
        <v>Nov</v>
      </c>
      <c r="C324" t="s">
        <v>18</v>
      </c>
      <c r="D324" t="s">
        <v>19</v>
      </c>
      <c r="E324" t="s">
        <v>20</v>
      </c>
      <c r="F324">
        <v>24</v>
      </c>
      <c r="G324">
        <v>21.54</v>
      </c>
      <c r="H324">
        <v>2.46</v>
      </c>
      <c r="I324">
        <v>1</v>
      </c>
      <c r="J324">
        <v>2.46</v>
      </c>
      <c r="K324">
        <v>4</v>
      </c>
      <c r="L324">
        <v>2.46</v>
      </c>
      <c r="M324">
        <v>1</v>
      </c>
      <c r="N324">
        <v>1</v>
      </c>
      <c r="O324">
        <v>2902</v>
      </c>
      <c r="P324">
        <v>5392</v>
      </c>
      <c r="Q324" t="s">
        <v>21</v>
      </c>
      <c r="R324">
        <v>0.97</v>
      </c>
      <c r="S324">
        <v>0.96</v>
      </c>
    </row>
    <row r="325" spans="1:19" x14ac:dyDescent="0.3">
      <c r="A325" s="1">
        <v>45615</v>
      </c>
      <c r="B325" s="1" t="str">
        <f>TEXT(Table1[[#This Row],[Date]],"mmm")</f>
        <v>Nov</v>
      </c>
      <c r="C325" t="s">
        <v>18</v>
      </c>
      <c r="D325" t="s">
        <v>19</v>
      </c>
      <c r="E325" t="s">
        <v>20</v>
      </c>
      <c r="F325">
        <v>24</v>
      </c>
      <c r="G325">
        <v>21.16</v>
      </c>
      <c r="H325">
        <v>2.84</v>
      </c>
      <c r="I325">
        <v>0</v>
      </c>
      <c r="J325">
        <v>2.84</v>
      </c>
      <c r="K325">
        <v>4</v>
      </c>
      <c r="L325">
        <v>2.84</v>
      </c>
      <c r="M325">
        <v>1</v>
      </c>
      <c r="N325">
        <v>1</v>
      </c>
      <c r="O325">
        <v>3065</v>
      </c>
      <c r="P325">
        <v>7106</v>
      </c>
      <c r="Q325" t="s">
        <v>21</v>
      </c>
      <c r="R325">
        <v>0.98</v>
      </c>
      <c r="S325">
        <v>0.94</v>
      </c>
    </row>
    <row r="326" spans="1:19" x14ac:dyDescent="0.3">
      <c r="A326" s="1">
        <v>45616</v>
      </c>
      <c r="B326" s="1" t="str">
        <f>TEXT(Table1[[#This Row],[Date]],"mmm")</f>
        <v>Nov</v>
      </c>
      <c r="C326" t="s">
        <v>18</v>
      </c>
      <c r="D326" t="s">
        <v>19</v>
      </c>
      <c r="E326" t="s">
        <v>20</v>
      </c>
      <c r="F326">
        <v>24</v>
      </c>
      <c r="G326">
        <v>22.46</v>
      </c>
      <c r="H326">
        <v>1.54</v>
      </c>
      <c r="I326">
        <v>2</v>
      </c>
      <c r="J326">
        <v>1.54</v>
      </c>
      <c r="K326">
        <v>5</v>
      </c>
      <c r="L326">
        <v>1.54</v>
      </c>
      <c r="M326">
        <v>0</v>
      </c>
      <c r="N326">
        <v>0</v>
      </c>
      <c r="O326">
        <v>2875</v>
      </c>
      <c r="P326">
        <v>5149</v>
      </c>
      <c r="Q326" t="s">
        <v>22</v>
      </c>
      <c r="R326">
        <v>0.98</v>
      </c>
      <c r="S326">
        <v>0.94</v>
      </c>
    </row>
    <row r="327" spans="1:19" x14ac:dyDescent="0.3">
      <c r="A327" s="1">
        <v>45617</v>
      </c>
      <c r="B327" s="1" t="str">
        <f>TEXT(Table1[[#This Row],[Date]],"mmm")</f>
        <v>Nov</v>
      </c>
      <c r="C327" t="s">
        <v>18</v>
      </c>
      <c r="D327" t="s">
        <v>19</v>
      </c>
      <c r="E327" t="s">
        <v>20</v>
      </c>
      <c r="F327">
        <v>24</v>
      </c>
      <c r="G327">
        <v>22.82</v>
      </c>
      <c r="H327">
        <v>1.18</v>
      </c>
      <c r="I327">
        <v>1</v>
      </c>
      <c r="J327">
        <v>1.18</v>
      </c>
      <c r="K327">
        <v>5</v>
      </c>
      <c r="L327">
        <v>1.18</v>
      </c>
      <c r="M327">
        <v>0</v>
      </c>
      <c r="N327">
        <v>0</v>
      </c>
      <c r="O327">
        <v>3055</v>
      </c>
      <c r="P327">
        <v>7403</v>
      </c>
      <c r="Q327" t="s">
        <v>21</v>
      </c>
      <c r="R327">
        <v>0.97</v>
      </c>
      <c r="S327">
        <v>0.95</v>
      </c>
    </row>
    <row r="328" spans="1:19" x14ac:dyDescent="0.3">
      <c r="A328" s="1">
        <v>45618</v>
      </c>
      <c r="B328" s="1" t="str">
        <f>TEXT(Table1[[#This Row],[Date]],"mmm")</f>
        <v>Nov</v>
      </c>
      <c r="C328" t="s">
        <v>18</v>
      </c>
      <c r="D328" t="s">
        <v>19</v>
      </c>
      <c r="E328" t="s">
        <v>20</v>
      </c>
      <c r="F328">
        <v>24</v>
      </c>
      <c r="G328">
        <v>23.3</v>
      </c>
      <c r="H328">
        <v>0.7</v>
      </c>
      <c r="I328">
        <v>1</v>
      </c>
      <c r="J328">
        <v>0.7</v>
      </c>
      <c r="K328">
        <v>5</v>
      </c>
      <c r="L328">
        <v>0.7</v>
      </c>
      <c r="M328">
        <v>0</v>
      </c>
      <c r="N328">
        <v>0</v>
      </c>
      <c r="O328">
        <v>3087</v>
      </c>
      <c r="P328">
        <v>6168</v>
      </c>
      <c r="Q328" t="s">
        <v>21</v>
      </c>
      <c r="R328">
        <v>0.99</v>
      </c>
      <c r="S328">
        <v>0.92</v>
      </c>
    </row>
    <row r="329" spans="1:19" x14ac:dyDescent="0.3">
      <c r="A329" s="1">
        <v>45619</v>
      </c>
      <c r="B329" s="1" t="str">
        <f>TEXT(Table1[[#This Row],[Date]],"mmm")</f>
        <v>Nov</v>
      </c>
      <c r="C329" t="s">
        <v>18</v>
      </c>
      <c r="D329" t="s">
        <v>19</v>
      </c>
      <c r="E329" t="s">
        <v>20</v>
      </c>
      <c r="F329">
        <v>24</v>
      </c>
      <c r="G329">
        <v>21.71</v>
      </c>
      <c r="H329">
        <v>2.29</v>
      </c>
      <c r="I329">
        <v>1</v>
      </c>
      <c r="J329">
        <v>2.29</v>
      </c>
      <c r="K329">
        <v>4</v>
      </c>
      <c r="L329">
        <v>2.29</v>
      </c>
      <c r="M329">
        <v>1</v>
      </c>
      <c r="N329">
        <v>1</v>
      </c>
      <c r="O329">
        <v>3112</v>
      </c>
      <c r="P329">
        <v>7806</v>
      </c>
      <c r="Q329" t="s">
        <v>21</v>
      </c>
      <c r="R329">
        <v>0.98</v>
      </c>
      <c r="S329">
        <v>0.92</v>
      </c>
    </row>
    <row r="330" spans="1:19" x14ac:dyDescent="0.3">
      <c r="A330" s="1">
        <v>45620</v>
      </c>
      <c r="B330" s="1" t="str">
        <f>TEXT(Table1[[#This Row],[Date]],"mmm")</f>
        <v>Nov</v>
      </c>
      <c r="C330" t="s">
        <v>18</v>
      </c>
      <c r="D330" t="s">
        <v>19</v>
      </c>
      <c r="E330" t="s">
        <v>20</v>
      </c>
      <c r="F330">
        <v>24</v>
      </c>
      <c r="G330">
        <v>21.78</v>
      </c>
      <c r="H330">
        <v>2.2200000000000002</v>
      </c>
      <c r="I330">
        <v>1</v>
      </c>
      <c r="J330">
        <v>2.2200000000000002</v>
      </c>
      <c r="K330">
        <v>3</v>
      </c>
      <c r="L330">
        <v>2.2200000000000002</v>
      </c>
      <c r="M330">
        <v>1</v>
      </c>
      <c r="N330">
        <v>1</v>
      </c>
      <c r="O330">
        <v>3069</v>
      </c>
      <c r="P330">
        <v>6104</v>
      </c>
      <c r="Q330" t="s">
        <v>21</v>
      </c>
      <c r="R330">
        <v>0.98</v>
      </c>
      <c r="S330">
        <v>0.93</v>
      </c>
    </row>
    <row r="331" spans="1:19" x14ac:dyDescent="0.3">
      <c r="A331" s="1">
        <v>45621</v>
      </c>
      <c r="B331" s="1" t="str">
        <f>TEXT(Table1[[#This Row],[Date]],"mmm")</f>
        <v>Nov</v>
      </c>
      <c r="C331" t="s">
        <v>18</v>
      </c>
      <c r="D331" t="s">
        <v>19</v>
      </c>
      <c r="E331" t="s">
        <v>20</v>
      </c>
      <c r="F331">
        <v>24</v>
      </c>
      <c r="G331">
        <v>22.63</v>
      </c>
      <c r="H331">
        <v>1.37</v>
      </c>
      <c r="I331">
        <v>1</v>
      </c>
      <c r="J331">
        <v>1.37</v>
      </c>
      <c r="K331">
        <v>4</v>
      </c>
      <c r="L331">
        <v>1.37</v>
      </c>
      <c r="M331">
        <v>1</v>
      </c>
      <c r="N331">
        <v>1</v>
      </c>
      <c r="O331">
        <v>3333</v>
      </c>
      <c r="P331">
        <v>6411</v>
      </c>
      <c r="Q331" t="s">
        <v>21</v>
      </c>
      <c r="R331">
        <v>0.97</v>
      </c>
      <c r="S331">
        <v>0.97</v>
      </c>
    </row>
    <row r="332" spans="1:19" x14ac:dyDescent="0.3">
      <c r="A332" s="1">
        <v>45622</v>
      </c>
      <c r="B332" s="1" t="str">
        <f>TEXT(Table1[[#This Row],[Date]],"mmm")</f>
        <v>Nov</v>
      </c>
      <c r="C332" t="s">
        <v>18</v>
      </c>
      <c r="D332" t="s">
        <v>19</v>
      </c>
      <c r="E332" t="s">
        <v>20</v>
      </c>
      <c r="F332">
        <v>24</v>
      </c>
      <c r="G332">
        <v>21.8</v>
      </c>
      <c r="H332">
        <v>2.2000000000000002</v>
      </c>
      <c r="I332">
        <v>1</v>
      </c>
      <c r="J332">
        <v>2.2000000000000002</v>
      </c>
      <c r="K332">
        <v>5</v>
      </c>
      <c r="L332">
        <v>2.2000000000000002</v>
      </c>
      <c r="M332">
        <v>0</v>
      </c>
      <c r="N332">
        <v>0</v>
      </c>
      <c r="O332">
        <v>3001</v>
      </c>
      <c r="P332">
        <v>7729</v>
      </c>
      <c r="Q332" t="s">
        <v>21</v>
      </c>
      <c r="R332">
        <v>0.96</v>
      </c>
      <c r="S332">
        <v>0.94</v>
      </c>
    </row>
    <row r="333" spans="1:19" x14ac:dyDescent="0.3">
      <c r="A333" s="1">
        <v>45623</v>
      </c>
      <c r="B333" s="1" t="str">
        <f>TEXT(Table1[[#This Row],[Date]],"mmm")</f>
        <v>Nov</v>
      </c>
      <c r="C333" t="s">
        <v>18</v>
      </c>
      <c r="D333" t="s">
        <v>19</v>
      </c>
      <c r="E333" t="s">
        <v>20</v>
      </c>
      <c r="F333">
        <v>24</v>
      </c>
      <c r="G333">
        <v>21.16</v>
      </c>
      <c r="H333">
        <v>2.84</v>
      </c>
      <c r="I333">
        <v>2</v>
      </c>
      <c r="J333">
        <v>2.84</v>
      </c>
      <c r="K333">
        <v>5</v>
      </c>
      <c r="L333">
        <v>2.84</v>
      </c>
      <c r="M333">
        <v>1</v>
      </c>
      <c r="N333">
        <v>1</v>
      </c>
      <c r="O333">
        <v>3047</v>
      </c>
      <c r="P333">
        <v>6753</v>
      </c>
      <c r="Q333" t="s">
        <v>21</v>
      </c>
      <c r="R333">
        <v>0.97</v>
      </c>
      <c r="S333">
        <v>0.94</v>
      </c>
    </row>
    <row r="334" spans="1:19" x14ac:dyDescent="0.3">
      <c r="A334" s="1">
        <v>45624</v>
      </c>
      <c r="B334" s="1" t="str">
        <f>TEXT(Table1[[#This Row],[Date]],"mmm")</f>
        <v>Nov</v>
      </c>
      <c r="C334" t="s">
        <v>18</v>
      </c>
      <c r="D334" t="s">
        <v>19</v>
      </c>
      <c r="E334" t="s">
        <v>20</v>
      </c>
      <c r="F334">
        <v>24</v>
      </c>
      <c r="G334">
        <v>22.94</v>
      </c>
      <c r="H334">
        <v>1.06</v>
      </c>
      <c r="I334">
        <v>0</v>
      </c>
      <c r="J334">
        <v>1.06</v>
      </c>
      <c r="K334">
        <v>3</v>
      </c>
      <c r="L334">
        <v>1.06</v>
      </c>
      <c r="M334">
        <v>1</v>
      </c>
      <c r="N334">
        <v>1</v>
      </c>
      <c r="O334">
        <v>3134</v>
      </c>
      <c r="P334">
        <v>6745</v>
      </c>
      <c r="Q334" t="s">
        <v>21</v>
      </c>
      <c r="R334">
        <v>0.98</v>
      </c>
      <c r="S334">
        <v>0.94</v>
      </c>
    </row>
    <row r="335" spans="1:19" x14ac:dyDescent="0.3">
      <c r="A335" s="1">
        <v>45625</v>
      </c>
      <c r="B335" s="1" t="str">
        <f>TEXT(Table1[[#This Row],[Date]],"mmm")</f>
        <v>Nov</v>
      </c>
      <c r="C335" t="s">
        <v>18</v>
      </c>
      <c r="D335" t="s">
        <v>19</v>
      </c>
      <c r="E335" t="s">
        <v>20</v>
      </c>
      <c r="F335">
        <v>24</v>
      </c>
      <c r="G335">
        <v>22.28</v>
      </c>
      <c r="H335">
        <v>1.72</v>
      </c>
      <c r="I335">
        <v>2</v>
      </c>
      <c r="J335">
        <v>1.72</v>
      </c>
      <c r="K335">
        <v>4</v>
      </c>
      <c r="L335">
        <v>1.72</v>
      </c>
      <c r="M335">
        <v>0</v>
      </c>
      <c r="N335">
        <v>0</v>
      </c>
      <c r="O335">
        <v>2851</v>
      </c>
      <c r="P335">
        <v>5252</v>
      </c>
      <c r="Q335" t="s">
        <v>22</v>
      </c>
      <c r="R335">
        <v>0.98</v>
      </c>
      <c r="S335">
        <v>0.96</v>
      </c>
    </row>
    <row r="336" spans="1:19" x14ac:dyDescent="0.3">
      <c r="A336" s="1">
        <v>45626</v>
      </c>
      <c r="B336" s="1" t="str">
        <f>TEXT(Table1[[#This Row],[Date]],"mmm")</f>
        <v>Nov</v>
      </c>
      <c r="C336" t="s">
        <v>18</v>
      </c>
      <c r="D336" t="s">
        <v>19</v>
      </c>
      <c r="E336" t="s">
        <v>20</v>
      </c>
      <c r="F336">
        <v>24</v>
      </c>
      <c r="G336">
        <v>23.09</v>
      </c>
      <c r="H336">
        <v>0.91</v>
      </c>
      <c r="I336">
        <v>0</v>
      </c>
      <c r="J336">
        <v>0.91</v>
      </c>
      <c r="K336">
        <v>5</v>
      </c>
      <c r="L336">
        <v>0.91</v>
      </c>
      <c r="M336">
        <v>1</v>
      </c>
      <c r="N336">
        <v>1</v>
      </c>
      <c r="O336">
        <v>3248</v>
      </c>
      <c r="P336">
        <v>6899</v>
      </c>
      <c r="Q336" t="s">
        <v>21</v>
      </c>
      <c r="R336">
        <v>0.97</v>
      </c>
      <c r="S336">
        <v>0.97</v>
      </c>
    </row>
    <row r="337" spans="1:19" x14ac:dyDescent="0.3">
      <c r="A337" s="1">
        <v>45627</v>
      </c>
      <c r="B337" s="1" t="str">
        <f>TEXT(Table1[[#This Row],[Date]],"mmm")</f>
        <v>Dec</v>
      </c>
      <c r="C337" t="s">
        <v>18</v>
      </c>
      <c r="D337" t="s">
        <v>19</v>
      </c>
      <c r="E337" t="s">
        <v>20</v>
      </c>
      <c r="F337">
        <v>24</v>
      </c>
      <c r="G337">
        <v>21.23</v>
      </c>
      <c r="H337">
        <v>2.77</v>
      </c>
      <c r="I337">
        <v>2</v>
      </c>
      <c r="J337">
        <v>2.77</v>
      </c>
      <c r="K337">
        <v>3</v>
      </c>
      <c r="L337">
        <v>2.77</v>
      </c>
      <c r="M337">
        <v>0</v>
      </c>
      <c r="N337">
        <v>0</v>
      </c>
      <c r="O337">
        <v>3142</v>
      </c>
      <c r="P337">
        <v>5102</v>
      </c>
      <c r="Q337" t="s">
        <v>21</v>
      </c>
      <c r="R337">
        <v>0.98</v>
      </c>
      <c r="S337">
        <v>0.95</v>
      </c>
    </row>
    <row r="338" spans="1:19" x14ac:dyDescent="0.3">
      <c r="A338" s="1">
        <v>45628</v>
      </c>
      <c r="B338" s="1" t="str">
        <f>TEXT(Table1[[#This Row],[Date]],"mmm")</f>
        <v>Dec</v>
      </c>
      <c r="C338" t="s">
        <v>18</v>
      </c>
      <c r="D338" t="s">
        <v>19</v>
      </c>
      <c r="E338" t="s">
        <v>20</v>
      </c>
      <c r="F338">
        <v>24</v>
      </c>
      <c r="G338">
        <v>23.31</v>
      </c>
      <c r="H338">
        <v>0.69</v>
      </c>
      <c r="I338">
        <v>2</v>
      </c>
      <c r="J338">
        <v>0.69</v>
      </c>
      <c r="K338">
        <v>5</v>
      </c>
      <c r="L338">
        <v>0.69</v>
      </c>
      <c r="M338">
        <v>1</v>
      </c>
      <c r="N338">
        <v>1</v>
      </c>
      <c r="O338">
        <v>3057</v>
      </c>
      <c r="P338">
        <v>5156</v>
      </c>
      <c r="Q338" t="s">
        <v>21</v>
      </c>
      <c r="R338">
        <v>0.99</v>
      </c>
      <c r="S338">
        <v>0.96</v>
      </c>
    </row>
    <row r="339" spans="1:19" x14ac:dyDescent="0.3">
      <c r="A339" s="1">
        <v>45629</v>
      </c>
      <c r="B339" s="1" t="str">
        <f>TEXT(Table1[[#This Row],[Date]],"mmm")</f>
        <v>Dec</v>
      </c>
      <c r="C339" t="s">
        <v>18</v>
      </c>
      <c r="D339" t="s">
        <v>19</v>
      </c>
      <c r="E339" t="s">
        <v>20</v>
      </c>
      <c r="F339">
        <v>24</v>
      </c>
      <c r="G339">
        <v>22.31</v>
      </c>
      <c r="H339">
        <v>1.69</v>
      </c>
      <c r="I339">
        <v>0</v>
      </c>
      <c r="J339">
        <v>1.69</v>
      </c>
      <c r="K339">
        <v>3</v>
      </c>
      <c r="L339">
        <v>1.69</v>
      </c>
      <c r="M339">
        <v>1</v>
      </c>
      <c r="N339">
        <v>1</v>
      </c>
      <c r="O339">
        <v>3142</v>
      </c>
      <c r="P339">
        <v>6868</v>
      </c>
      <c r="Q339" t="s">
        <v>21</v>
      </c>
      <c r="R339">
        <v>0.96</v>
      </c>
      <c r="S339">
        <v>0.94</v>
      </c>
    </row>
    <row r="340" spans="1:19" x14ac:dyDescent="0.3">
      <c r="A340" s="1">
        <v>45630</v>
      </c>
      <c r="B340" s="1" t="str">
        <f>TEXT(Table1[[#This Row],[Date]],"mmm")</f>
        <v>Dec</v>
      </c>
      <c r="C340" t="s">
        <v>18</v>
      </c>
      <c r="D340" t="s">
        <v>19</v>
      </c>
      <c r="E340" t="s">
        <v>20</v>
      </c>
      <c r="F340">
        <v>24</v>
      </c>
      <c r="G340">
        <v>21.83</v>
      </c>
      <c r="H340">
        <v>2.17</v>
      </c>
      <c r="I340">
        <v>0</v>
      </c>
      <c r="J340">
        <v>2.17</v>
      </c>
      <c r="K340">
        <v>4</v>
      </c>
      <c r="L340">
        <v>2.17</v>
      </c>
      <c r="M340">
        <v>1</v>
      </c>
      <c r="N340">
        <v>1</v>
      </c>
      <c r="O340">
        <v>2888</v>
      </c>
      <c r="P340">
        <v>7407</v>
      </c>
      <c r="Q340" t="s">
        <v>21</v>
      </c>
      <c r="R340">
        <v>0.97</v>
      </c>
      <c r="S340">
        <v>0.96</v>
      </c>
    </row>
    <row r="341" spans="1:19" x14ac:dyDescent="0.3">
      <c r="A341" s="1">
        <v>45631</v>
      </c>
      <c r="B341" s="1" t="str">
        <f>TEXT(Table1[[#This Row],[Date]],"mmm")</f>
        <v>Dec</v>
      </c>
      <c r="C341" t="s">
        <v>18</v>
      </c>
      <c r="D341" t="s">
        <v>19</v>
      </c>
      <c r="E341" t="s">
        <v>20</v>
      </c>
      <c r="F341">
        <v>24</v>
      </c>
      <c r="G341">
        <v>23.11</v>
      </c>
      <c r="H341">
        <v>0.89</v>
      </c>
      <c r="I341">
        <v>0</v>
      </c>
      <c r="J341">
        <v>0.89</v>
      </c>
      <c r="K341">
        <v>3</v>
      </c>
      <c r="L341">
        <v>0.89</v>
      </c>
      <c r="M341">
        <v>1</v>
      </c>
      <c r="N341">
        <v>1</v>
      </c>
      <c r="O341">
        <v>3159</v>
      </c>
      <c r="P341">
        <v>5016</v>
      </c>
      <c r="Q341" t="s">
        <v>21</v>
      </c>
      <c r="R341">
        <v>0.99</v>
      </c>
      <c r="S341">
        <v>0.94</v>
      </c>
    </row>
    <row r="342" spans="1:19" x14ac:dyDescent="0.3">
      <c r="A342" s="1">
        <v>45632</v>
      </c>
      <c r="B342" s="1" t="str">
        <f>TEXT(Table1[[#This Row],[Date]],"mmm")</f>
        <v>Dec</v>
      </c>
      <c r="C342" t="s">
        <v>18</v>
      </c>
      <c r="D342" t="s">
        <v>19</v>
      </c>
      <c r="E342" t="s">
        <v>20</v>
      </c>
      <c r="F342">
        <v>24</v>
      </c>
      <c r="G342">
        <v>21.84</v>
      </c>
      <c r="H342">
        <v>2.16</v>
      </c>
      <c r="I342">
        <v>2</v>
      </c>
      <c r="J342">
        <v>2.16</v>
      </c>
      <c r="K342">
        <v>3</v>
      </c>
      <c r="L342">
        <v>2.16</v>
      </c>
      <c r="M342">
        <v>0</v>
      </c>
      <c r="N342">
        <v>0</v>
      </c>
      <c r="O342">
        <v>3144</v>
      </c>
      <c r="P342">
        <v>6157</v>
      </c>
      <c r="Q342" t="s">
        <v>22</v>
      </c>
      <c r="R342">
        <v>0.97</v>
      </c>
      <c r="S342">
        <v>0.95</v>
      </c>
    </row>
    <row r="343" spans="1:19" x14ac:dyDescent="0.3">
      <c r="A343" s="1">
        <v>45633</v>
      </c>
      <c r="B343" s="1" t="str">
        <f>TEXT(Table1[[#This Row],[Date]],"mmm")</f>
        <v>Dec</v>
      </c>
      <c r="C343" t="s">
        <v>18</v>
      </c>
      <c r="D343" t="s">
        <v>19</v>
      </c>
      <c r="E343" t="s">
        <v>20</v>
      </c>
      <c r="F343">
        <v>24</v>
      </c>
      <c r="G343">
        <v>21.66</v>
      </c>
      <c r="H343">
        <v>2.34</v>
      </c>
      <c r="I343">
        <v>1</v>
      </c>
      <c r="J343">
        <v>2.34</v>
      </c>
      <c r="K343">
        <v>4</v>
      </c>
      <c r="L343">
        <v>2.34</v>
      </c>
      <c r="M343">
        <v>1</v>
      </c>
      <c r="N343">
        <v>1</v>
      </c>
      <c r="O343">
        <v>2932</v>
      </c>
      <c r="P343">
        <v>6358</v>
      </c>
      <c r="Q343" t="s">
        <v>21</v>
      </c>
      <c r="R343">
        <v>0.98</v>
      </c>
      <c r="S343">
        <v>0.94</v>
      </c>
    </row>
    <row r="344" spans="1:19" x14ac:dyDescent="0.3">
      <c r="A344" s="1">
        <v>45634</v>
      </c>
      <c r="B344" s="1" t="str">
        <f>TEXT(Table1[[#This Row],[Date]],"mmm")</f>
        <v>Dec</v>
      </c>
      <c r="C344" t="s">
        <v>18</v>
      </c>
      <c r="D344" t="s">
        <v>19</v>
      </c>
      <c r="E344" t="s">
        <v>20</v>
      </c>
      <c r="F344">
        <v>24</v>
      </c>
      <c r="G344">
        <v>21.82</v>
      </c>
      <c r="H344">
        <v>2.1800000000000002</v>
      </c>
      <c r="I344">
        <v>2</v>
      </c>
      <c r="J344">
        <v>2.1800000000000002</v>
      </c>
      <c r="K344">
        <v>4</v>
      </c>
      <c r="L344">
        <v>2.1800000000000002</v>
      </c>
      <c r="M344">
        <v>1</v>
      </c>
      <c r="N344">
        <v>1</v>
      </c>
      <c r="O344">
        <v>2916</v>
      </c>
      <c r="P344">
        <v>5158</v>
      </c>
      <c r="Q344" t="s">
        <v>21</v>
      </c>
      <c r="R344">
        <v>0.99</v>
      </c>
      <c r="S344">
        <v>0.97</v>
      </c>
    </row>
    <row r="345" spans="1:19" x14ac:dyDescent="0.3">
      <c r="A345" s="1">
        <v>45635</v>
      </c>
      <c r="B345" s="1" t="str">
        <f>TEXT(Table1[[#This Row],[Date]],"mmm")</f>
        <v>Dec</v>
      </c>
      <c r="C345" t="s">
        <v>18</v>
      </c>
      <c r="D345" t="s">
        <v>19</v>
      </c>
      <c r="E345" t="s">
        <v>20</v>
      </c>
      <c r="F345">
        <v>24</v>
      </c>
      <c r="G345">
        <v>22.72</v>
      </c>
      <c r="H345">
        <v>1.28</v>
      </c>
      <c r="I345">
        <v>1</v>
      </c>
      <c r="J345">
        <v>1.28</v>
      </c>
      <c r="K345">
        <v>4</v>
      </c>
      <c r="L345">
        <v>1.28</v>
      </c>
      <c r="M345">
        <v>1</v>
      </c>
      <c r="N345">
        <v>1</v>
      </c>
      <c r="O345">
        <v>3128</v>
      </c>
      <c r="P345">
        <v>5116</v>
      </c>
      <c r="Q345" t="s">
        <v>21</v>
      </c>
      <c r="R345">
        <v>0.97</v>
      </c>
      <c r="S345">
        <v>0.93</v>
      </c>
    </row>
    <row r="346" spans="1:19" x14ac:dyDescent="0.3">
      <c r="A346" s="1">
        <v>45636</v>
      </c>
      <c r="B346" s="1" t="str">
        <f>TEXT(Table1[[#This Row],[Date]],"mmm")</f>
        <v>Dec</v>
      </c>
      <c r="C346" t="s">
        <v>18</v>
      </c>
      <c r="D346" t="s">
        <v>19</v>
      </c>
      <c r="E346" t="s">
        <v>20</v>
      </c>
      <c r="F346">
        <v>24</v>
      </c>
      <c r="G346">
        <v>22.57</v>
      </c>
      <c r="H346">
        <v>1.43</v>
      </c>
      <c r="I346">
        <v>2</v>
      </c>
      <c r="J346">
        <v>1.43</v>
      </c>
      <c r="K346">
        <v>4</v>
      </c>
      <c r="L346">
        <v>1.43</v>
      </c>
      <c r="M346">
        <v>1</v>
      </c>
      <c r="N346">
        <v>1</v>
      </c>
      <c r="O346">
        <v>3385</v>
      </c>
      <c r="P346">
        <v>6047</v>
      </c>
      <c r="Q346" t="s">
        <v>21</v>
      </c>
      <c r="R346">
        <v>0.97</v>
      </c>
      <c r="S346">
        <v>0.96</v>
      </c>
    </row>
    <row r="347" spans="1:19" x14ac:dyDescent="0.3">
      <c r="A347" s="1">
        <v>45637</v>
      </c>
      <c r="B347" s="1" t="str">
        <f>TEXT(Table1[[#This Row],[Date]],"mmm")</f>
        <v>Dec</v>
      </c>
      <c r="C347" t="s">
        <v>18</v>
      </c>
      <c r="D347" t="s">
        <v>19</v>
      </c>
      <c r="E347" t="s">
        <v>20</v>
      </c>
      <c r="F347">
        <v>24</v>
      </c>
      <c r="G347">
        <v>21.27</v>
      </c>
      <c r="H347">
        <v>2.73</v>
      </c>
      <c r="I347">
        <v>1</v>
      </c>
      <c r="J347">
        <v>2.73</v>
      </c>
      <c r="K347">
        <v>4</v>
      </c>
      <c r="L347">
        <v>2.73</v>
      </c>
      <c r="M347">
        <v>0</v>
      </c>
      <c r="N347">
        <v>0</v>
      </c>
      <c r="O347">
        <v>2823</v>
      </c>
      <c r="P347">
        <v>6251</v>
      </c>
      <c r="Q347" t="s">
        <v>21</v>
      </c>
      <c r="R347">
        <v>0.97</v>
      </c>
      <c r="S347">
        <v>0.94</v>
      </c>
    </row>
    <row r="348" spans="1:19" x14ac:dyDescent="0.3">
      <c r="A348" s="1">
        <v>45638</v>
      </c>
      <c r="B348" s="1" t="str">
        <f>TEXT(Table1[[#This Row],[Date]],"mmm")</f>
        <v>Dec</v>
      </c>
      <c r="C348" t="s">
        <v>18</v>
      </c>
      <c r="D348" t="s">
        <v>19</v>
      </c>
      <c r="E348" t="s">
        <v>20</v>
      </c>
      <c r="F348">
        <v>24</v>
      </c>
      <c r="G348">
        <v>22.36</v>
      </c>
      <c r="H348">
        <v>1.64</v>
      </c>
      <c r="I348">
        <v>2</v>
      </c>
      <c r="J348">
        <v>1.64</v>
      </c>
      <c r="K348">
        <v>3</v>
      </c>
      <c r="L348">
        <v>1.64</v>
      </c>
      <c r="M348">
        <v>1</v>
      </c>
      <c r="N348">
        <v>1</v>
      </c>
      <c r="O348">
        <v>3023</v>
      </c>
      <c r="P348">
        <v>5625</v>
      </c>
      <c r="Q348" t="s">
        <v>21</v>
      </c>
      <c r="R348">
        <v>0.98</v>
      </c>
      <c r="S348">
        <v>0.93</v>
      </c>
    </row>
    <row r="349" spans="1:19" x14ac:dyDescent="0.3">
      <c r="A349" s="1">
        <v>45639</v>
      </c>
      <c r="B349" s="1" t="str">
        <f>TEXT(Table1[[#This Row],[Date]],"mmm")</f>
        <v>Dec</v>
      </c>
      <c r="C349" t="s">
        <v>18</v>
      </c>
      <c r="D349" t="s">
        <v>19</v>
      </c>
      <c r="E349" t="s">
        <v>20</v>
      </c>
      <c r="F349">
        <v>24</v>
      </c>
      <c r="G349">
        <v>23.19</v>
      </c>
      <c r="H349">
        <v>0.81</v>
      </c>
      <c r="I349">
        <v>2</v>
      </c>
      <c r="J349">
        <v>0.81</v>
      </c>
      <c r="K349">
        <v>3</v>
      </c>
      <c r="L349">
        <v>0.81</v>
      </c>
      <c r="M349">
        <v>1</v>
      </c>
      <c r="N349">
        <v>1</v>
      </c>
      <c r="O349">
        <v>3356</v>
      </c>
      <c r="P349">
        <v>7287</v>
      </c>
      <c r="Q349" t="s">
        <v>21</v>
      </c>
      <c r="R349">
        <v>0.96</v>
      </c>
      <c r="S349">
        <v>0.93</v>
      </c>
    </row>
    <row r="350" spans="1:19" x14ac:dyDescent="0.3">
      <c r="A350" s="1">
        <v>45640</v>
      </c>
      <c r="B350" s="1" t="str">
        <f>TEXT(Table1[[#This Row],[Date]],"mmm")</f>
        <v>Dec</v>
      </c>
      <c r="C350" t="s">
        <v>18</v>
      </c>
      <c r="D350" t="s">
        <v>19</v>
      </c>
      <c r="E350" t="s">
        <v>20</v>
      </c>
      <c r="F350">
        <v>24</v>
      </c>
      <c r="G350">
        <v>22.78</v>
      </c>
      <c r="H350">
        <v>1.22</v>
      </c>
      <c r="I350">
        <v>2</v>
      </c>
      <c r="J350">
        <v>1.22</v>
      </c>
      <c r="K350">
        <v>5</v>
      </c>
      <c r="L350">
        <v>1.22</v>
      </c>
      <c r="M350">
        <v>1</v>
      </c>
      <c r="N350">
        <v>1</v>
      </c>
      <c r="O350">
        <v>2802</v>
      </c>
      <c r="P350">
        <v>6238</v>
      </c>
      <c r="Q350" t="s">
        <v>22</v>
      </c>
      <c r="R350">
        <v>0.97</v>
      </c>
      <c r="S350">
        <v>0.94</v>
      </c>
    </row>
    <row r="351" spans="1:19" x14ac:dyDescent="0.3">
      <c r="A351" s="1">
        <v>45641</v>
      </c>
      <c r="B351" s="1" t="str">
        <f>TEXT(Table1[[#This Row],[Date]],"mmm")</f>
        <v>Dec</v>
      </c>
      <c r="C351" t="s">
        <v>18</v>
      </c>
      <c r="D351" t="s">
        <v>19</v>
      </c>
      <c r="E351" t="s">
        <v>20</v>
      </c>
      <c r="F351">
        <v>24</v>
      </c>
      <c r="G351">
        <v>23.19</v>
      </c>
      <c r="H351">
        <v>0.81</v>
      </c>
      <c r="I351">
        <v>0</v>
      </c>
      <c r="J351">
        <v>0.81</v>
      </c>
      <c r="K351">
        <v>5</v>
      </c>
      <c r="L351">
        <v>0.81</v>
      </c>
      <c r="M351">
        <v>1</v>
      </c>
      <c r="N351">
        <v>0</v>
      </c>
      <c r="O351">
        <v>2922</v>
      </c>
      <c r="P351">
        <v>6690</v>
      </c>
      <c r="Q351" t="s">
        <v>21</v>
      </c>
      <c r="R351">
        <v>0.98</v>
      </c>
      <c r="S351">
        <v>0.95</v>
      </c>
    </row>
    <row r="352" spans="1:19" x14ac:dyDescent="0.3">
      <c r="A352" s="1">
        <v>45642</v>
      </c>
      <c r="B352" s="1" t="str">
        <f>TEXT(Table1[[#This Row],[Date]],"mmm")</f>
        <v>Dec</v>
      </c>
      <c r="C352" t="s">
        <v>18</v>
      </c>
      <c r="D352" t="s">
        <v>19</v>
      </c>
      <c r="E352" t="s">
        <v>20</v>
      </c>
      <c r="F352">
        <v>24</v>
      </c>
      <c r="G352">
        <v>21.31</v>
      </c>
      <c r="H352">
        <v>2.69</v>
      </c>
      <c r="I352">
        <v>1</v>
      </c>
      <c r="J352">
        <v>2.69</v>
      </c>
      <c r="K352">
        <v>5</v>
      </c>
      <c r="L352">
        <v>2.69</v>
      </c>
      <c r="M352">
        <v>1</v>
      </c>
      <c r="N352">
        <v>1</v>
      </c>
      <c r="O352">
        <v>2802</v>
      </c>
      <c r="P352">
        <v>6185</v>
      </c>
      <c r="Q352" t="s">
        <v>21</v>
      </c>
      <c r="R352">
        <v>0.96</v>
      </c>
      <c r="S352">
        <v>0.95</v>
      </c>
    </row>
    <row r="353" spans="1:19" x14ac:dyDescent="0.3">
      <c r="A353" s="1">
        <v>45643</v>
      </c>
      <c r="B353" s="1" t="str">
        <f>TEXT(Table1[[#This Row],[Date]],"mmm")</f>
        <v>Dec</v>
      </c>
      <c r="C353" t="s">
        <v>18</v>
      </c>
      <c r="D353" t="s">
        <v>19</v>
      </c>
      <c r="E353" t="s">
        <v>20</v>
      </c>
      <c r="F353">
        <v>24</v>
      </c>
      <c r="G353">
        <v>21.51</v>
      </c>
      <c r="H353">
        <v>2.4900000000000002</v>
      </c>
      <c r="I353">
        <v>1</v>
      </c>
      <c r="J353">
        <v>2.4900000000000002</v>
      </c>
      <c r="K353">
        <v>3</v>
      </c>
      <c r="L353">
        <v>2.4900000000000002</v>
      </c>
      <c r="M353">
        <v>1</v>
      </c>
      <c r="N353">
        <v>1</v>
      </c>
      <c r="O353">
        <v>3020</v>
      </c>
      <c r="P353">
        <v>5463</v>
      </c>
      <c r="Q353" t="s">
        <v>21</v>
      </c>
      <c r="R353">
        <v>0.97</v>
      </c>
      <c r="S353">
        <v>0.93</v>
      </c>
    </row>
    <row r="354" spans="1:19" x14ac:dyDescent="0.3">
      <c r="A354" s="1">
        <v>45644</v>
      </c>
      <c r="B354" s="1" t="str">
        <f>TEXT(Table1[[#This Row],[Date]],"mmm")</f>
        <v>Dec</v>
      </c>
      <c r="C354" t="s">
        <v>18</v>
      </c>
      <c r="D354" t="s">
        <v>19</v>
      </c>
      <c r="E354" t="s">
        <v>20</v>
      </c>
      <c r="F354">
        <v>24</v>
      </c>
      <c r="G354">
        <v>22.31</v>
      </c>
      <c r="H354">
        <v>1.69</v>
      </c>
      <c r="I354">
        <v>1</v>
      </c>
      <c r="J354">
        <v>1.69</v>
      </c>
      <c r="K354">
        <v>5</v>
      </c>
      <c r="L354">
        <v>1.69</v>
      </c>
      <c r="M354">
        <v>1</v>
      </c>
      <c r="N354">
        <v>1</v>
      </c>
      <c r="O354">
        <v>3176</v>
      </c>
      <c r="P354">
        <v>7513</v>
      </c>
      <c r="Q354" t="s">
        <v>21</v>
      </c>
      <c r="R354">
        <v>0.97</v>
      </c>
      <c r="S354">
        <v>0.93</v>
      </c>
    </row>
    <row r="355" spans="1:19" x14ac:dyDescent="0.3">
      <c r="A355" s="1">
        <v>45645</v>
      </c>
      <c r="B355" s="1" t="str">
        <f>TEXT(Table1[[#This Row],[Date]],"mmm")</f>
        <v>Dec</v>
      </c>
      <c r="C355" t="s">
        <v>18</v>
      </c>
      <c r="D355" t="s">
        <v>19</v>
      </c>
      <c r="E355" t="s">
        <v>20</v>
      </c>
      <c r="F355">
        <v>24</v>
      </c>
      <c r="G355">
        <v>23.14</v>
      </c>
      <c r="H355">
        <v>0.86</v>
      </c>
      <c r="I355">
        <v>2</v>
      </c>
      <c r="J355">
        <v>0.86</v>
      </c>
      <c r="K355">
        <v>5</v>
      </c>
      <c r="L355">
        <v>0.86</v>
      </c>
      <c r="M355">
        <v>1</v>
      </c>
      <c r="N355">
        <v>1</v>
      </c>
      <c r="O355">
        <v>2912</v>
      </c>
      <c r="P355">
        <v>5857</v>
      </c>
      <c r="Q355" t="s">
        <v>21</v>
      </c>
      <c r="R355">
        <v>0.98</v>
      </c>
      <c r="S355">
        <v>0.94</v>
      </c>
    </row>
    <row r="356" spans="1:19" x14ac:dyDescent="0.3">
      <c r="A356" s="1">
        <v>45646</v>
      </c>
      <c r="B356" s="1" t="str">
        <f>TEXT(Table1[[#This Row],[Date]],"mmm")</f>
        <v>Dec</v>
      </c>
      <c r="C356" t="s">
        <v>18</v>
      </c>
      <c r="D356" t="s">
        <v>19</v>
      </c>
      <c r="E356" t="s">
        <v>20</v>
      </c>
      <c r="F356">
        <v>24</v>
      </c>
      <c r="G356">
        <v>21.9</v>
      </c>
      <c r="H356">
        <v>2.1</v>
      </c>
      <c r="I356">
        <v>1</v>
      </c>
      <c r="J356">
        <v>2.1</v>
      </c>
      <c r="K356">
        <v>5</v>
      </c>
      <c r="L356">
        <v>2.1</v>
      </c>
      <c r="M356">
        <v>0</v>
      </c>
      <c r="N356">
        <v>0</v>
      </c>
      <c r="O356">
        <v>2883</v>
      </c>
      <c r="P356">
        <v>6456</v>
      </c>
      <c r="Q356" t="s">
        <v>21</v>
      </c>
      <c r="R356">
        <v>0.97</v>
      </c>
      <c r="S356">
        <v>0.92</v>
      </c>
    </row>
    <row r="357" spans="1:19" x14ac:dyDescent="0.3">
      <c r="A357" s="1">
        <v>45647</v>
      </c>
      <c r="B357" s="1" t="str">
        <f>TEXT(Table1[[#This Row],[Date]],"mmm")</f>
        <v>Dec</v>
      </c>
      <c r="C357" t="s">
        <v>18</v>
      </c>
      <c r="D357" t="s">
        <v>19</v>
      </c>
      <c r="E357" t="s">
        <v>20</v>
      </c>
      <c r="F357">
        <v>24</v>
      </c>
      <c r="G357">
        <v>21.55</v>
      </c>
      <c r="H357">
        <v>2.4500000000000002</v>
      </c>
      <c r="I357">
        <v>0</v>
      </c>
      <c r="J357">
        <v>2.4500000000000002</v>
      </c>
      <c r="K357">
        <v>5</v>
      </c>
      <c r="L357">
        <v>2.4500000000000002</v>
      </c>
      <c r="M357">
        <v>1</v>
      </c>
      <c r="N357">
        <v>1</v>
      </c>
      <c r="O357">
        <v>2802</v>
      </c>
      <c r="P357">
        <v>7024</v>
      </c>
      <c r="Q357" t="s">
        <v>21</v>
      </c>
      <c r="R357">
        <v>0.99</v>
      </c>
      <c r="S357">
        <v>0.94</v>
      </c>
    </row>
    <row r="358" spans="1:19" x14ac:dyDescent="0.3">
      <c r="A358" s="1">
        <v>45648</v>
      </c>
      <c r="B358" s="1" t="str">
        <f>TEXT(Table1[[#This Row],[Date]],"mmm")</f>
        <v>Dec</v>
      </c>
      <c r="C358" t="s">
        <v>18</v>
      </c>
      <c r="D358" t="s">
        <v>19</v>
      </c>
      <c r="E358" t="s">
        <v>20</v>
      </c>
      <c r="F358">
        <v>24</v>
      </c>
      <c r="G358">
        <v>22.37</v>
      </c>
      <c r="H358">
        <v>1.63</v>
      </c>
      <c r="I358">
        <v>0</v>
      </c>
      <c r="J358">
        <v>1.63</v>
      </c>
      <c r="K358">
        <v>4</v>
      </c>
      <c r="L358">
        <v>1.63</v>
      </c>
      <c r="M358">
        <v>1</v>
      </c>
      <c r="N358">
        <v>1</v>
      </c>
      <c r="O358">
        <v>2971</v>
      </c>
      <c r="P358">
        <v>7738</v>
      </c>
      <c r="Q358" t="s">
        <v>21</v>
      </c>
      <c r="R358">
        <v>0.96</v>
      </c>
      <c r="S358">
        <v>0.97</v>
      </c>
    </row>
    <row r="359" spans="1:19" x14ac:dyDescent="0.3">
      <c r="A359" s="1">
        <v>45649</v>
      </c>
      <c r="B359" s="1" t="str">
        <f>TEXT(Table1[[#This Row],[Date]],"mmm")</f>
        <v>Dec</v>
      </c>
      <c r="C359" t="s">
        <v>18</v>
      </c>
      <c r="D359" t="s">
        <v>19</v>
      </c>
      <c r="E359" t="s">
        <v>20</v>
      </c>
      <c r="F359">
        <v>24</v>
      </c>
      <c r="G359">
        <v>21.11</v>
      </c>
      <c r="H359">
        <v>2.89</v>
      </c>
      <c r="I359">
        <v>0</v>
      </c>
      <c r="J359">
        <v>2.89</v>
      </c>
      <c r="K359">
        <v>5</v>
      </c>
      <c r="L359">
        <v>2.89</v>
      </c>
      <c r="M359">
        <v>1</v>
      </c>
      <c r="N359">
        <v>1</v>
      </c>
      <c r="O359">
        <v>2822</v>
      </c>
      <c r="P359">
        <v>5125</v>
      </c>
      <c r="Q359" t="s">
        <v>21</v>
      </c>
      <c r="R359">
        <v>0.99</v>
      </c>
      <c r="S359">
        <v>0.96</v>
      </c>
    </row>
    <row r="360" spans="1:19" x14ac:dyDescent="0.3">
      <c r="A360" s="1">
        <v>45650</v>
      </c>
      <c r="B360" s="1" t="str">
        <f>TEXT(Table1[[#This Row],[Date]],"mmm")</f>
        <v>Dec</v>
      </c>
      <c r="C360" t="s">
        <v>18</v>
      </c>
      <c r="D360" t="s">
        <v>19</v>
      </c>
      <c r="E360" t="s">
        <v>20</v>
      </c>
      <c r="F360">
        <v>24</v>
      </c>
      <c r="G360">
        <v>22.37</v>
      </c>
      <c r="H360">
        <v>1.63</v>
      </c>
      <c r="I360">
        <v>0</v>
      </c>
      <c r="J360">
        <v>1.63</v>
      </c>
      <c r="K360">
        <v>4</v>
      </c>
      <c r="L360">
        <v>1.63</v>
      </c>
      <c r="M360">
        <v>1</v>
      </c>
      <c r="N360">
        <v>1</v>
      </c>
      <c r="O360">
        <v>3050</v>
      </c>
      <c r="P360">
        <v>6433</v>
      </c>
      <c r="Q360" t="s">
        <v>21</v>
      </c>
      <c r="R360">
        <v>0.98</v>
      </c>
      <c r="S360">
        <v>0.93</v>
      </c>
    </row>
    <row r="361" spans="1:19" x14ac:dyDescent="0.3">
      <c r="A361" s="1">
        <v>45651</v>
      </c>
      <c r="B361" s="1" t="str">
        <f>TEXT(Table1[[#This Row],[Date]],"mmm")</f>
        <v>Dec</v>
      </c>
      <c r="C361" t="s">
        <v>18</v>
      </c>
      <c r="D361" t="s">
        <v>19</v>
      </c>
      <c r="E361" t="s">
        <v>20</v>
      </c>
      <c r="F361">
        <v>24</v>
      </c>
      <c r="G361">
        <v>21.01</v>
      </c>
      <c r="H361">
        <v>2.99</v>
      </c>
      <c r="I361">
        <v>1</v>
      </c>
      <c r="J361">
        <v>2.99</v>
      </c>
      <c r="K361">
        <v>3</v>
      </c>
      <c r="L361">
        <v>2.99</v>
      </c>
      <c r="M361">
        <v>0</v>
      </c>
      <c r="N361">
        <v>0</v>
      </c>
      <c r="O361">
        <v>2820</v>
      </c>
      <c r="P361">
        <v>5026</v>
      </c>
      <c r="Q361" t="s">
        <v>21</v>
      </c>
      <c r="R361">
        <v>0.99</v>
      </c>
      <c r="S361">
        <v>0.93</v>
      </c>
    </row>
    <row r="362" spans="1:19" x14ac:dyDescent="0.3">
      <c r="A362" s="1">
        <v>45652</v>
      </c>
      <c r="B362" s="1" t="str">
        <f>TEXT(Table1[[#This Row],[Date]],"mmm")</f>
        <v>Dec</v>
      </c>
      <c r="C362" t="s">
        <v>18</v>
      </c>
      <c r="D362" t="s">
        <v>19</v>
      </c>
      <c r="E362" t="s">
        <v>20</v>
      </c>
      <c r="F362">
        <v>24</v>
      </c>
      <c r="G362">
        <v>23.32</v>
      </c>
      <c r="H362">
        <v>0.68</v>
      </c>
      <c r="I362">
        <v>2</v>
      </c>
      <c r="J362">
        <v>0.68</v>
      </c>
      <c r="K362">
        <v>5</v>
      </c>
      <c r="L362">
        <v>0.68</v>
      </c>
      <c r="M362">
        <v>1</v>
      </c>
      <c r="N362">
        <v>1</v>
      </c>
      <c r="O362">
        <v>3303</v>
      </c>
      <c r="P362">
        <v>6505</v>
      </c>
      <c r="Q362" t="s">
        <v>21</v>
      </c>
      <c r="R362">
        <v>0.97</v>
      </c>
      <c r="S362">
        <v>0.92</v>
      </c>
    </row>
    <row r="363" spans="1:19" x14ac:dyDescent="0.3">
      <c r="A363" s="1">
        <v>45653</v>
      </c>
      <c r="B363" s="1" t="str">
        <f>TEXT(Table1[[#This Row],[Date]],"mmm")</f>
        <v>Dec</v>
      </c>
      <c r="C363" t="s">
        <v>18</v>
      </c>
      <c r="D363" t="s">
        <v>19</v>
      </c>
      <c r="E363" t="s">
        <v>20</v>
      </c>
      <c r="F363">
        <v>24</v>
      </c>
      <c r="G363">
        <v>22.37</v>
      </c>
      <c r="H363">
        <v>1.63</v>
      </c>
      <c r="I363">
        <v>0</v>
      </c>
      <c r="J363">
        <v>1.63</v>
      </c>
      <c r="K363">
        <v>3</v>
      </c>
      <c r="L363">
        <v>1.63</v>
      </c>
      <c r="M363">
        <v>1</v>
      </c>
      <c r="N363">
        <v>1</v>
      </c>
      <c r="O363">
        <v>3221</v>
      </c>
      <c r="P363">
        <v>7981</v>
      </c>
      <c r="Q363" t="s">
        <v>21</v>
      </c>
      <c r="R363">
        <v>0.98</v>
      </c>
      <c r="S363">
        <v>0.95</v>
      </c>
    </row>
    <row r="364" spans="1:19" x14ac:dyDescent="0.3">
      <c r="A364" s="1">
        <v>45654</v>
      </c>
      <c r="B364" s="1" t="str">
        <f>TEXT(Table1[[#This Row],[Date]],"mmm")</f>
        <v>Dec</v>
      </c>
      <c r="C364" t="s">
        <v>18</v>
      </c>
      <c r="D364" t="s">
        <v>19</v>
      </c>
      <c r="E364" t="s">
        <v>20</v>
      </c>
      <c r="F364">
        <v>24</v>
      </c>
      <c r="G364">
        <v>22.87</v>
      </c>
      <c r="H364">
        <v>1.1299999999999999</v>
      </c>
      <c r="I364">
        <v>1</v>
      </c>
      <c r="J364">
        <v>1.1299999999999999</v>
      </c>
      <c r="K364">
        <v>4</v>
      </c>
      <c r="L364">
        <v>1.1299999999999999</v>
      </c>
      <c r="M364">
        <v>1</v>
      </c>
      <c r="N364">
        <v>1</v>
      </c>
      <c r="O364">
        <v>3062</v>
      </c>
      <c r="P364">
        <v>6138</v>
      </c>
      <c r="Q364" t="s">
        <v>21</v>
      </c>
      <c r="R364">
        <v>0.99</v>
      </c>
      <c r="S364">
        <v>0.93</v>
      </c>
    </row>
    <row r="365" spans="1:19" x14ac:dyDescent="0.3">
      <c r="A365" s="1">
        <v>45655</v>
      </c>
      <c r="B365" s="1" t="str">
        <f>TEXT(Table1[[#This Row],[Date]],"mmm")</f>
        <v>Dec</v>
      </c>
      <c r="C365" t="s">
        <v>18</v>
      </c>
      <c r="D365" t="s">
        <v>19</v>
      </c>
      <c r="E365" t="s">
        <v>20</v>
      </c>
      <c r="F365">
        <v>24</v>
      </c>
      <c r="G365">
        <v>22.96</v>
      </c>
      <c r="H365">
        <v>1.04</v>
      </c>
      <c r="I365">
        <v>1</v>
      </c>
      <c r="J365">
        <v>1.04</v>
      </c>
      <c r="K365">
        <v>3</v>
      </c>
      <c r="L365">
        <v>1.04</v>
      </c>
      <c r="M365">
        <v>1</v>
      </c>
      <c r="N365">
        <v>1</v>
      </c>
      <c r="O365">
        <v>3252</v>
      </c>
      <c r="P365">
        <v>5165</v>
      </c>
      <c r="Q365" t="s">
        <v>21</v>
      </c>
      <c r="R365">
        <v>0.98</v>
      </c>
      <c r="S365">
        <v>0.96</v>
      </c>
    </row>
    <row r="366" spans="1:19" x14ac:dyDescent="0.3">
      <c r="A366" s="1">
        <v>45656</v>
      </c>
      <c r="B366" s="1" t="str">
        <f>TEXT(Table1[[#This Row],[Date]],"mmm")</f>
        <v>Dec</v>
      </c>
      <c r="C366" t="s">
        <v>18</v>
      </c>
      <c r="D366" t="s">
        <v>19</v>
      </c>
      <c r="E366" t="s">
        <v>20</v>
      </c>
      <c r="F366">
        <v>24</v>
      </c>
      <c r="G366">
        <v>21.12</v>
      </c>
      <c r="H366">
        <v>2.88</v>
      </c>
      <c r="I366">
        <v>2</v>
      </c>
      <c r="J366">
        <v>2.88</v>
      </c>
      <c r="K366">
        <v>3</v>
      </c>
      <c r="L366">
        <v>2.88</v>
      </c>
      <c r="M366">
        <v>0</v>
      </c>
      <c r="N366">
        <v>0</v>
      </c>
      <c r="O366">
        <v>3230</v>
      </c>
      <c r="P366">
        <v>7631</v>
      </c>
      <c r="Q366" t="s">
        <v>21</v>
      </c>
      <c r="R366">
        <v>0.97</v>
      </c>
      <c r="S366">
        <v>0.97</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AEE3-B30E-4E77-AABB-DA366EC4B9CF}">
  <sheetPr>
    <pageSetUpPr fitToPage="1"/>
  </sheetPr>
  <dimension ref="A1"/>
  <sheetViews>
    <sheetView showGridLines="0" tabSelected="1" zoomScale="56" zoomScaleNormal="56" workbookViewId="0">
      <selection activeCell="AC21" sqref="AC21"/>
    </sheetView>
  </sheetViews>
  <sheetFormatPr defaultRowHeight="14.4" x14ac:dyDescent="0.3"/>
  <sheetData/>
  <pageMargins left="1" right="1" top="1" bottom="1" header="0.5" footer="0.5"/>
  <pageSetup paperSize="256" scale="42" fitToHeight="0" orientation="portrait" horizontalDpi="203" verticalDpi="203"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vt:lpstr>
      <vt:lpstr>Maintenance_Daily_Log</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Peeyush Pouranik Choudhary</cp:lastModifiedBy>
  <cp:lastPrinted>2026-01-03T11:01:05Z</cp:lastPrinted>
  <dcterms:created xsi:type="dcterms:W3CDTF">2025-12-31T06:56:37Z</dcterms:created>
  <dcterms:modified xsi:type="dcterms:W3CDTF">2026-01-31T05:19:42Z</dcterms:modified>
</cp:coreProperties>
</file>