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EAN TOOL\TPM\Quality Maintenance\"/>
    </mc:Choice>
  </mc:AlternateContent>
  <xr:revisionPtr revIDLastSave="0" documentId="13_ncr:1_{885EC2C8-979D-4C2D-BE02-B6EBD979A10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cess Yield Calculator" sheetId="2" r:id="rId1"/>
  </sheets>
  <externalReferences>
    <externalReference r:id="rId2"/>
  </externalReferences>
  <definedNames>
    <definedName name="Correlation_Options">'[1]Data Validation Sources'!$C$2:$C$6</definedName>
    <definedName name="_xlnm.Print_Area" localSheetId="0">'Process Yield Calculator'!$A$1:$Q$31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" l="1"/>
  <c r="C15" i="2"/>
  <c r="C16" i="2"/>
  <c r="J20" i="2" s="1"/>
  <c r="C17" i="2"/>
  <c r="C18" i="2"/>
  <c r="M5" i="2"/>
  <c r="N5" i="2" s="1"/>
  <c r="O18" i="2"/>
  <c r="P18" i="2" s="1"/>
  <c r="M18" i="2"/>
  <c r="N18" i="2" s="1"/>
  <c r="J18" i="2"/>
  <c r="K18" i="2" s="1"/>
  <c r="I18" i="2"/>
  <c r="O17" i="2"/>
  <c r="P17" i="2" s="1"/>
  <c r="M17" i="2"/>
  <c r="N17" i="2" s="1"/>
  <c r="J17" i="2"/>
  <c r="K17" i="2" s="1"/>
  <c r="I17" i="2"/>
  <c r="O16" i="2"/>
  <c r="P16" i="2" s="1"/>
  <c r="M16" i="2"/>
  <c r="N16" i="2" s="1"/>
  <c r="J16" i="2"/>
  <c r="K16" i="2" s="1"/>
  <c r="I16" i="2"/>
  <c r="O15" i="2"/>
  <c r="P15" i="2" s="1"/>
  <c r="M15" i="2"/>
  <c r="N15" i="2" s="1"/>
  <c r="J15" i="2"/>
  <c r="K15" i="2" s="1"/>
  <c r="I15" i="2"/>
  <c r="O14" i="2"/>
  <c r="P14" i="2" s="1"/>
  <c r="M14" i="2"/>
  <c r="N14" i="2" s="1"/>
  <c r="J14" i="2"/>
  <c r="K14" i="2" s="1"/>
  <c r="I14" i="2"/>
  <c r="O13" i="2"/>
  <c r="P13" i="2" s="1"/>
  <c r="M13" i="2"/>
  <c r="N13" i="2" s="1"/>
  <c r="J13" i="2"/>
  <c r="K13" i="2" s="1"/>
  <c r="I13" i="2"/>
  <c r="O12" i="2"/>
  <c r="P12" i="2" s="1"/>
  <c r="M12" i="2"/>
  <c r="N12" i="2" s="1"/>
  <c r="J12" i="2"/>
  <c r="K12" i="2" s="1"/>
  <c r="I12" i="2"/>
  <c r="O11" i="2"/>
  <c r="P11" i="2" s="1"/>
  <c r="M11" i="2"/>
  <c r="N11" i="2" s="1"/>
  <c r="J11" i="2"/>
  <c r="K11" i="2" s="1"/>
  <c r="I11" i="2"/>
  <c r="O10" i="2"/>
  <c r="P10" i="2" s="1"/>
  <c r="M10" i="2"/>
  <c r="N10" i="2" s="1"/>
  <c r="J10" i="2"/>
  <c r="K10" i="2" s="1"/>
  <c r="I10" i="2"/>
  <c r="O9" i="2"/>
  <c r="P9" i="2" s="1"/>
  <c r="M9" i="2"/>
  <c r="N9" i="2" s="1"/>
  <c r="J9" i="2"/>
  <c r="K9" i="2" s="1"/>
  <c r="I9" i="2"/>
  <c r="O8" i="2"/>
  <c r="P8" i="2" s="1"/>
  <c r="M8" i="2"/>
  <c r="N8" i="2" s="1"/>
  <c r="J8" i="2"/>
  <c r="K8" i="2" s="1"/>
  <c r="I8" i="2"/>
  <c r="O7" i="2"/>
  <c r="P7" i="2" s="1"/>
  <c r="M7" i="2"/>
  <c r="N7" i="2" s="1"/>
  <c r="J7" i="2"/>
  <c r="K7" i="2" s="1"/>
  <c r="I7" i="2"/>
  <c r="O6" i="2"/>
  <c r="P6" i="2" s="1"/>
  <c r="M6" i="2"/>
  <c r="N6" i="2" s="1"/>
  <c r="J6" i="2"/>
  <c r="K6" i="2" s="1"/>
  <c r="I6" i="2"/>
  <c r="O5" i="2"/>
  <c r="P5" i="2" s="1"/>
  <c r="J5" i="2"/>
  <c r="K5" i="2" s="1"/>
  <c r="I5" i="2"/>
  <c r="K20" i="2" l="1"/>
  <c r="H20" i="2"/>
  <c r="I20" i="2" l="1"/>
  <c r="M20" i="2"/>
  <c r="N20" i="2" s="1"/>
  <c r="O20" i="2"/>
  <c r="P20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<sst xmlns="http://schemas.openxmlformats.org/spreadsheetml/2006/main" count="71" uniqueCount="54">
  <si>
    <t>Date:</t>
  </si>
  <si>
    <t>Guide:</t>
  </si>
  <si>
    <t>Process Yield Calculator</t>
  </si>
  <si>
    <t>Line:</t>
  </si>
  <si>
    <t>Product:</t>
  </si>
  <si>
    <t>Process:</t>
  </si>
  <si>
    <t>Step 1</t>
  </si>
  <si>
    <t>Step 2</t>
  </si>
  <si>
    <t>Step 3</t>
  </si>
  <si>
    <t>Step 4</t>
  </si>
  <si>
    <t>Step 5</t>
  </si>
  <si>
    <t>Step 6</t>
  </si>
  <si>
    <t>Step 7</t>
  </si>
  <si>
    <t>Step 8</t>
  </si>
  <si>
    <t>Step 9</t>
  </si>
  <si>
    <t>Step 10</t>
  </si>
  <si>
    <t>Step 11</t>
  </si>
  <si>
    <t>Step 12</t>
  </si>
  <si>
    <t>Step 13</t>
  </si>
  <si>
    <t>Step 14</t>
  </si>
  <si>
    <t>Step 15</t>
  </si>
  <si>
    <t>Step 16</t>
  </si>
  <si>
    <t>Step 17</t>
  </si>
  <si>
    <t>Step 18</t>
  </si>
  <si>
    <t>Sigma</t>
  </si>
  <si>
    <t>Cpk</t>
  </si>
  <si>
    <t>Yield</t>
  </si>
  <si>
    <t>DPMO</t>
  </si>
  <si>
    <t>Final yield:</t>
  </si>
  <si>
    <t>Long-Term Capability Table</t>
  </si>
  <si>
    <t>Conclusion / Comments:</t>
  </si>
  <si>
    <t>1-sided</t>
  </si>
  <si>
    <t>2-sided</t>
  </si>
  <si>
    <t>Short-Term Capability Table</t>
  </si>
  <si>
    <t>Throughput Yield %</t>
  </si>
  <si>
    <t>Number of steps:</t>
  </si>
  <si>
    <t>Defect level:</t>
  </si>
  <si>
    <t>Sub-process:</t>
  </si>
  <si>
    <t>Units entered  the process:</t>
  </si>
  <si>
    <t>Good produced units:</t>
  </si>
  <si>
    <t>Yield Results</t>
  </si>
  <si>
    <t>Count</t>
  </si>
  <si>
    <t>%</t>
  </si>
  <si>
    <t>Defected units:</t>
  </si>
  <si>
    <t>Inputs and Outputs</t>
  </si>
  <si>
    <t>Rolled throughput yield:</t>
  </si>
  <si>
    <r>
      <rPr>
        <b/>
        <sz val="10"/>
        <rFont val="Calibri"/>
        <family val="2"/>
        <scheme val="minor"/>
      </rPr>
      <t>Note:</t>
    </r>
    <r>
      <rPr>
        <sz val="10"/>
        <rFont val="Calibri"/>
        <family val="2"/>
        <scheme val="minor"/>
      </rPr>
      <t xml:space="preserve"> you need only to fill the white cells.</t>
    </r>
  </si>
  <si>
    <t xml:space="preserve">  1st, fill the white cells with the appropriate process information and values.</t>
  </si>
  <si>
    <t xml:space="preserve">  3rd, write your conclusion in the 'conclusion / comments' section.</t>
  </si>
  <si>
    <t xml:space="preserve">  2nd, look at the 'yield results' section for the yield summary results.</t>
  </si>
  <si>
    <t xml:space="preserve">  Final yield will only look at the volume of the produced units.</t>
  </si>
  <si>
    <t xml:space="preserve">  Rolled throughput yield will be calculated at each process step, therefore, it substantially less than final yield.</t>
  </si>
  <si>
    <t xml:space="preserve">  Rolled throughput yield provides a better insight of defect and rework rates, so it is a more accurate reflection of the process performance.</t>
  </si>
  <si>
    <t>All things reserved to GCPL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</si>
</sst>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(* #,##0.00_);_(* \(#,##0.00\);_(* &quot;-&quot;??_);_(@_)"/>
    <numFmt numFmtId="165" formatCode="0.0%"/>
    <numFmt numFmtId="166" formatCode="0.000"/>
    <numFmt numFmtId="167" formatCode="0.00000%"/>
    <numFmt numFmtId="168" formatCode="_(* #,##0_);_(* \(#,##0\);_(* &quot;-&quot;??_);_(@_)"/>
    <numFmt numFmtId="169" formatCode="0.000000000%"/>
    <numFmt numFmtId="170" formatCode="_(* #,##0.00000_);_(* \(#,##0.00000\);_(* &quot;-&quot;??_);_(@_)"/>
    <numFmt numFmtId="171" formatCode="0.000000%"/>
    <numFmt numFmtId="172" formatCode="0.000%"/>
    <numFmt numFmtId="173" formatCode="0.0000%"/>
    <numFmt numFmtId="174" formatCode="_(* #,##0.0_);_(* \(#,##0.0\);_(* &quot;-&quot;??_);_(@_)"/>
    <numFmt numFmtId="175" formatCode="0.0000000%"/>
    <numFmt numFmtId="176" formatCode="_(* #,##0.0000_);_(* \(#,##0.0000\);_(* &quot;-&quot;??_);_(@_)"/>
    <numFmt numFmtId="177" formatCode="_(* #,##0.000_);_(* \(#,##0.000\);_(* &quot;-&quot;??_);_(@_)"/>
    <numFmt numFmtId="178" formatCode="_(* #,##0.0000000_);_(* \(#,##0.0000000\);_(* &quot;-&quot;??_);_(@_)"/>
    <numFmt numFmtId="179" formatCode="_(* #,##0.00000000000_);_(* \(#,##0.00000000000\);_(* &quot;-&quot;??_);_(@_)"/>
    <numFmt numFmtId="180" formatCode="0.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9"/>
      <color rgb="FF0000CC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CC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indexed="55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9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3E1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/>
      <diagonal/>
    </border>
    <border>
      <left/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7" fillId="0" borderId="0" applyProtection="0"/>
    <xf numFmtId="0" fontId="17" fillId="0" borderId="0"/>
    <xf numFmtId="0" fontId="1" fillId="0" borderId="0"/>
  </cellStyleXfs>
  <cellXfs count="84">
    <xf numFmtId="0" fontId="0" fillId="0" borderId="0" xfId="0"/>
    <xf numFmtId="0" fontId="16" fillId="2" borderId="2" xfId="0" applyFont="1" applyFill="1" applyBorder="1" applyAlignment="1" applyProtection="1">
      <alignment vertical="center"/>
      <protection locked="0"/>
    </xf>
    <xf numFmtId="0" fontId="10" fillId="5" borderId="0" xfId="0" applyFont="1" applyFill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166" fontId="6" fillId="5" borderId="1" xfId="0" applyNumberFormat="1" applyFont="1" applyFill="1" applyBorder="1" applyAlignment="1">
      <alignment horizontal="center" vertical="center"/>
    </xf>
    <xf numFmtId="173" fontId="6" fillId="5" borderId="1" xfId="2" applyNumberFormat="1" applyFont="1" applyFill="1" applyBorder="1" applyAlignment="1" applyProtection="1">
      <alignment horizontal="center" vertical="center"/>
    </xf>
    <xf numFmtId="174" fontId="6" fillId="5" borderId="1" xfId="1" applyNumberFormat="1" applyFont="1" applyFill="1" applyBorder="1" applyAlignment="1" applyProtection="1">
      <alignment horizontal="center" vertical="center"/>
    </xf>
    <xf numFmtId="0" fontId="4" fillId="5" borderId="0" xfId="0" applyFont="1" applyFill="1" applyAlignment="1">
      <alignment vertical="center"/>
    </xf>
    <xf numFmtId="175" fontId="6" fillId="5" borderId="1" xfId="2" applyNumberFormat="1" applyFont="1" applyFill="1" applyBorder="1" applyAlignment="1" applyProtection="1">
      <alignment horizontal="center" vertical="center"/>
    </xf>
    <xf numFmtId="176" fontId="6" fillId="5" borderId="1" xfId="1" applyNumberFormat="1" applyFont="1" applyFill="1" applyBorder="1" applyAlignment="1" applyProtection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173" fontId="4" fillId="5" borderId="1" xfId="2" applyNumberFormat="1" applyFont="1" applyFill="1" applyBorder="1" applyAlignment="1" applyProtection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165" fontId="10" fillId="0" borderId="1" xfId="0" applyNumberFormat="1" applyFont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>
      <alignment horizontal="center" vertical="center"/>
    </xf>
    <xf numFmtId="171" fontId="4" fillId="5" borderId="1" xfId="2" applyNumberFormat="1" applyFont="1" applyFill="1" applyBorder="1" applyAlignment="1" applyProtection="1">
      <alignment horizontal="center" vertical="center"/>
    </xf>
    <xf numFmtId="164" fontId="4" fillId="5" borderId="1" xfId="1" applyFont="1" applyFill="1" applyBorder="1" applyAlignment="1" applyProtection="1">
      <alignment horizontal="center" vertical="center"/>
    </xf>
    <xf numFmtId="168" fontId="4" fillId="5" borderId="1" xfId="1" applyNumberFormat="1" applyFont="1" applyFill="1" applyBorder="1" applyAlignment="1" applyProtection="1">
      <alignment horizontal="center" vertical="center"/>
    </xf>
    <xf numFmtId="10" fontId="4" fillId="5" borderId="1" xfId="2" applyNumberFormat="1" applyFont="1" applyFill="1" applyBorder="1" applyAlignment="1" applyProtection="1">
      <alignment horizontal="center" vertical="center"/>
    </xf>
    <xf numFmtId="165" fontId="4" fillId="5" borderId="1" xfId="2" applyNumberFormat="1" applyFont="1" applyFill="1" applyBorder="1" applyAlignment="1" applyProtection="1">
      <alignment horizontal="center" vertical="center"/>
    </xf>
    <xf numFmtId="177" fontId="4" fillId="5" borderId="1" xfId="1" applyNumberFormat="1" applyFont="1" applyFill="1" applyBorder="1" applyAlignment="1" applyProtection="1">
      <alignment horizontal="center" vertical="center"/>
    </xf>
    <xf numFmtId="169" fontId="4" fillId="5" borderId="1" xfId="2" applyNumberFormat="1" applyFont="1" applyFill="1" applyBorder="1" applyAlignment="1" applyProtection="1">
      <alignment horizontal="center" vertical="center"/>
    </xf>
    <xf numFmtId="170" fontId="4" fillId="5" borderId="1" xfId="1" applyNumberFormat="1" applyFont="1" applyFill="1" applyBorder="1" applyAlignment="1" applyProtection="1">
      <alignment horizontal="center" vertical="center"/>
    </xf>
    <xf numFmtId="172" fontId="4" fillId="5" borderId="1" xfId="2" applyNumberFormat="1" applyFont="1" applyFill="1" applyBorder="1" applyAlignment="1" applyProtection="1">
      <alignment horizontal="center" vertical="center"/>
    </xf>
    <xf numFmtId="167" fontId="4" fillId="5" borderId="1" xfId="2" applyNumberFormat="1" applyFont="1" applyFill="1" applyBorder="1" applyAlignment="1" applyProtection="1">
      <alignment horizontal="center" vertical="center"/>
    </xf>
    <xf numFmtId="175" fontId="4" fillId="5" borderId="1" xfId="2" applyNumberFormat="1" applyFont="1" applyFill="1" applyBorder="1" applyAlignment="1" applyProtection="1">
      <alignment horizontal="center" vertical="center"/>
    </xf>
    <xf numFmtId="178" fontId="4" fillId="5" borderId="1" xfId="1" applyNumberFormat="1" applyFont="1" applyFill="1" applyBorder="1" applyAlignment="1" applyProtection="1">
      <alignment horizontal="center" vertical="center"/>
    </xf>
    <xf numFmtId="179" fontId="4" fillId="5" borderId="1" xfId="1" applyNumberFormat="1" applyFont="1" applyFill="1" applyBorder="1" applyAlignment="1" applyProtection="1">
      <alignment horizontal="center" vertical="center"/>
    </xf>
    <xf numFmtId="0" fontId="7" fillId="5" borderId="0" xfId="0" applyFont="1" applyFill="1" applyAlignment="1">
      <alignment vertical="center"/>
    </xf>
    <xf numFmtId="0" fontId="3" fillId="5" borderId="0" xfId="4" applyFont="1" applyFill="1" applyAlignment="1">
      <alignment vertical="center"/>
    </xf>
    <xf numFmtId="180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173" fontId="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176" fontId="4" fillId="3" borderId="1" xfId="1" applyNumberFormat="1" applyFont="1" applyFill="1" applyBorder="1" applyAlignment="1" applyProtection="1">
      <alignment horizontal="center" vertical="center"/>
    </xf>
    <xf numFmtId="173" fontId="4" fillId="3" borderId="1" xfId="2" applyNumberFormat="1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" fontId="10" fillId="5" borderId="3" xfId="0" applyNumberFormat="1" applyFont="1" applyFill="1" applyBorder="1" applyAlignment="1">
      <alignment horizontal="center" vertical="center"/>
    </xf>
    <xf numFmtId="165" fontId="10" fillId="5" borderId="3" xfId="0" applyNumberFormat="1" applyFont="1" applyFill="1" applyBorder="1" applyAlignment="1">
      <alignment horizontal="center" vertical="center"/>
    </xf>
    <xf numFmtId="165" fontId="10" fillId="3" borderId="3" xfId="0" applyNumberFormat="1" applyFont="1" applyFill="1" applyBorder="1" applyAlignment="1">
      <alignment horizontal="center" vertical="center"/>
    </xf>
    <xf numFmtId="165" fontId="10" fillId="4" borderId="3" xfId="0" applyNumberFormat="1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right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vertical="center"/>
    </xf>
    <xf numFmtId="0" fontId="5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left" vertical="center"/>
    </xf>
    <xf numFmtId="0" fontId="10" fillId="5" borderId="0" xfId="0" applyFont="1" applyFill="1" applyBorder="1" applyAlignment="1">
      <alignment horizontal="right" vertical="center"/>
    </xf>
    <xf numFmtId="0" fontId="5" fillId="5" borderId="9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168" fontId="4" fillId="5" borderId="9" xfId="1" applyNumberFormat="1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>
      <alignment horizontal="left" vertical="center"/>
    </xf>
    <xf numFmtId="0" fontId="9" fillId="5" borderId="0" xfId="0" applyFont="1" applyFill="1" applyBorder="1" applyAlignment="1">
      <alignment vertical="center"/>
    </xf>
    <xf numFmtId="0" fontId="12" fillId="5" borderId="0" xfId="0" applyFont="1" applyFill="1" applyBorder="1" applyAlignment="1">
      <alignment horizontal="left" vertical="center"/>
    </xf>
    <xf numFmtId="176" fontId="6" fillId="5" borderId="9" xfId="1" applyNumberFormat="1" applyFont="1" applyFill="1" applyBorder="1" applyAlignment="1" applyProtection="1">
      <alignment horizontal="center" vertical="center"/>
    </xf>
    <xf numFmtId="178" fontId="4" fillId="5" borderId="9" xfId="1" applyNumberFormat="1" applyFont="1" applyFill="1" applyBorder="1" applyAlignment="1" applyProtection="1">
      <alignment horizontal="center" vertical="center"/>
    </xf>
    <xf numFmtId="179" fontId="4" fillId="5" borderId="9" xfId="1" applyNumberFormat="1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>
      <alignment vertical="center"/>
    </xf>
    <xf numFmtId="0" fontId="3" fillId="5" borderId="6" xfId="0" applyFont="1" applyFill="1" applyBorder="1" applyAlignment="1">
      <alignment horizontal="left" vertical="center"/>
    </xf>
    <xf numFmtId="176" fontId="4" fillId="3" borderId="9" xfId="1" applyNumberFormat="1" applyFont="1" applyFill="1" applyBorder="1" applyAlignment="1" applyProtection="1">
      <alignment horizontal="center" vertical="center"/>
    </xf>
    <xf numFmtId="0" fontId="10" fillId="5" borderId="7" xfId="0" applyFont="1" applyFill="1" applyBorder="1" applyAlignment="1">
      <alignment vertical="center"/>
    </xf>
    <xf numFmtId="0" fontId="18" fillId="5" borderId="6" xfId="0" applyFont="1" applyFill="1" applyBorder="1" applyAlignment="1">
      <alignment vertical="center"/>
    </xf>
    <xf numFmtId="0" fontId="15" fillId="5" borderId="0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/>
    </xf>
    <xf numFmtId="0" fontId="16" fillId="2" borderId="10" xfId="0" applyFont="1" applyFill="1" applyBorder="1" applyAlignment="1" applyProtection="1">
      <alignment vertical="center"/>
      <protection locked="0"/>
    </xf>
    <xf numFmtId="0" fontId="16" fillId="2" borderId="11" xfId="0" applyFont="1" applyFill="1" applyBorder="1" applyAlignment="1" applyProtection="1">
      <alignment vertical="center"/>
      <protection locked="0"/>
    </xf>
    <xf numFmtId="0" fontId="16" fillId="2" borderId="6" xfId="0" applyFont="1" applyFill="1" applyBorder="1" applyAlignment="1" applyProtection="1">
      <alignment vertical="center"/>
      <protection locked="0"/>
    </xf>
    <xf numFmtId="0" fontId="16" fillId="2" borderId="0" xfId="0" applyFont="1" applyFill="1" applyBorder="1" applyAlignment="1" applyProtection="1">
      <alignment vertical="center"/>
      <protection locked="0"/>
    </xf>
    <xf numFmtId="0" fontId="16" fillId="2" borderId="7" xfId="0" applyFont="1" applyFill="1" applyBorder="1" applyAlignment="1" applyProtection="1">
      <alignment vertical="center"/>
      <protection locked="0"/>
    </xf>
    <xf numFmtId="0" fontId="16" fillId="2" borderId="12" xfId="0" applyFont="1" applyFill="1" applyBorder="1" applyAlignment="1" applyProtection="1">
      <alignment vertical="center"/>
      <protection locked="0"/>
    </xf>
    <xf numFmtId="0" fontId="16" fillId="2" borderId="13" xfId="0" applyFont="1" applyFill="1" applyBorder="1" applyAlignment="1" applyProtection="1">
      <alignment vertical="center"/>
      <protection locked="0"/>
    </xf>
    <xf numFmtId="0" fontId="16" fillId="2" borderId="14" xfId="0" applyFont="1" applyFill="1" applyBorder="1" applyAlignment="1" applyProtection="1">
      <alignment vertical="center"/>
      <protection locked="0"/>
    </xf>
    <xf numFmtId="0" fontId="10" fillId="7" borderId="0" xfId="3" applyFont="1" applyFill="1" applyAlignment="1" applyProtection="1">
      <alignment horizontal="center" vertical="center"/>
    </xf>
    <xf numFmtId="0" fontId="21" fillId="8" borderId="5" xfId="5" applyFont="1" applyFill="1" applyBorder="1" applyAlignment="1">
      <alignment vertical="center"/>
    </xf>
    <xf numFmtId="0" fontId="20" fillId="7" borderId="15" xfId="0" applyFont="1" applyFill="1" applyBorder="1" applyAlignment="1">
      <alignment horizontal="center" vertic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</cellXfs>
  <cellStyles count="6">
    <cellStyle name="Comma" xfId="1" builtinId="3"/>
    <cellStyle name="Normal" xfId="0" builtinId="0"/>
    <cellStyle name="Normal 2" xfId="3" xr:uid="{C98C0D9A-3FDE-47F5-BC71-3349652DC888}"/>
    <cellStyle name="Normal 4" xfId="4" xr:uid="{4710C67E-27F3-402F-BC6B-2C2DC977D365}"/>
    <cellStyle name="Normal 9" xfId="5" xr:uid="{3649E255-95A8-4CE0-B37B-AB095C1D25EA}"/>
    <cellStyle name="Percent" xfId="2" builtinId="5"/>
  </cellStyles>
  <dxfs count="0"/>
  <tableStyles count="0" defaultTableStyle="TableStyleMedium2" defaultPivotStyle="PivotStyleLight16"/>
  <colors>
    <mruColors>
      <color rgb="FFCCFFFF"/>
      <color rgb="FF0000CC"/>
      <color rgb="FFC3E1FF"/>
      <color rgb="FFE6E6E6"/>
      <color rgb="FFDDDDDD"/>
      <color rgb="FFCCCC00"/>
      <color rgb="FFFFFF99"/>
      <color rgb="FFCDE5FF"/>
      <color rgb="FF00FFFF"/>
      <color rgb="FFCD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aadeddin/Desktop/QFD/House%20of%20Quality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se of Quality 1"/>
      <sheetName val="Data Validation Sources"/>
      <sheetName val="House of Quality 2"/>
      <sheetName val="House of Quality 3"/>
      <sheetName val="House of Quality 4"/>
      <sheetName val="About"/>
    </sheetNames>
    <sheetDataSet>
      <sheetData sheetId="0" refreshError="1"/>
      <sheetData sheetId="1">
        <row r="2">
          <cell r="C2" t="str">
            <v>┼┼</v>
          </cell>
        </row>
        <row r="3">
          <cell r="C3" t="str">
            <v>┼</v>
          </cell>
        </row>
        <row r="4">
          <cell r="C4" t="str">
            <v>▬</v>
          </cell>
        </row>
        <row r="5">
          <cell r="C5" t="str">
            <v>▼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8"/>
  <sheetViews>
    <sheetView showGridLines="0" tabSelected="1" zoomScaleNormal="100" workbookViewId="0">
      <selection activeCell="E8" sqref="E8"/>
    </sheetView>
  </sheetViews>
  <sheetFormatPr defaultColWidth="8.81640625" defaultRowHeight="14.25" customHeight="1" x14ac:dyDescent="0.25"/>
  <cols>
    <col min="1" max="1" width="2.7265625" style="2" customWidth="1"/>
    <col min="2" max="2" width="24.7265625" style="2" customWidth="1"/>
    <col min="3" max="3" width="18.7265625" style="2" customWidth="1"/>
    <col min="4" max="5" width="10.7265625" style="2" customWidth="1"/>
    <col min="6" max="6" width="13.81640625" style="2" bestFit="1" customWidth="1"/>
    <col min="7" max="9" width="6.7265625" style="2" customWidth="1"/>
    <col min="10" max="10" width="12.7265625" style="2" customWidth="1"/>
    <col min="11" max="11" width="10.7265625" style="2" customWidth="1"/>
    <col min="12" max="12" width="2.7265625" style="2" customWidth="1"/>
    <col min="13" max="13" width="11.26953125" style="2" bestFit="1" customWidth="1"/>
    <col min="14" max="14" width="12.81640625" style="2" bestFit="1" customWidth="1"/>
    <col min="15" max="15" width="11.26953125" style="2" bestFit="1" customWidth="1"/>
    <col min="16" max="16" width="12.81640625" style="2" bestFit="1" customWidth="1"/>
    <col min="17" max="17" width="2.7265625" style="2" customWidth="1"/>
    <col min="18" max="16384" width="8.81640625" style="2"/>
  </cols>
  <sheetData>
    <row r="1" spans="2:16" ht="29" thickBot="1" x14ac:dyDescent="0.3">
      <c r="B1" s="80" t="e" vm="1">
        <v>#VALUE!</v>
      </c>
      <c r="C1" s="81" t="s">
        <v>2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3"/>
    </row>
    <row r="2" spans="2:16" ht="14.25" customHeight="1" x14ac:dyDescent="0.25">
      <c r="B2" s="45"/>
      <c r="C2" s="46"/>
      <c r="D2" s="47"/>
      <c r="E2" s="47"/>
      <c r="F2" s="48" t="s">
        <v>34</v>
      </c>
      <c r="G2" s="47"/>
      <c r="H2" s="49" t="s">
        <v>29</v>
      </c>
      <c r="I2" s="49"/>
      <c r="J2" s="49"/>
      <c r="K2" s="49"/>
      <c r="L2" s="50"/>
      <c r="M2" s="49" t="s">
        <v>33</v>
      </c>
      <c r="N2" s="49"/>
      <c r="O2" s="49"/>
      <c r="P2" s="51"/>
    </row>
    <row r="3" spans="2:16" ht="14.5" x14ac:dyDescent="0.25">
      <c r="B3" s="52" t="s">
        <v>0</v>
      </c>
      <c r="C3" s="39"/>
      <c r="D3" s="38"/>
      <c r="E3" s="53" t="s">
        <v>6</v>
      </c>
      <c r="F3" s="14">
        <v>0.94</v>
      </c>
      <c r="G3" s="47"/>
      <c r="H3" s="37"/>
      <c r="I3" s="37"/>
      <c r="J3" s="37"/>
      <c r="K3" s="37"/>
      <c r="L3" s="50"/>
      <c r="M3" s="37" t="s">
        <v>31</v>
      </c>
      <c r="N3" s="37"/>
      <c r="O3" s="37" t="s">
        <v>32</v>
      </c>
      <c r="P3" s="54"/>
    </row>
    <row r="4" spans="2:16" ht="14.5" x14ac:dyDescent="0.25">
      <c r="B4" s="52" t="s">
        <v>3</v>
      </c>
      <c r="C4" s="39"/>
      <c r="D4" s="38"/>
      <c r="E4" s="53" t="s">
        <v>7</v>
      </c>
      <c r="F4" s="14">
        <v>0.91</v>
      </c>
      <c r="G4" s="55"/>
      <c r="H4" s="13" t="s">
        <v>24</v>
      </c>
      <c r="I4" s="13" t="s">
        <v>25</v>
      </c>
      <c r="J4" s="13" t="s">
        <v>26</v>
      </c>
      <c r="K4" s="13" t="s">
        <v>27</v>
      </c>
      <c r="L4" s="50"/>
      <c r="M4" s="13" t="s">
        <v>26</v>
      </c>
      <c r="N4" s="13" t="s">
        <v>27</v>
      </c>
      <c r="O4" s="13" t="s">
        <v>26</v>
      </c>
      <c r="P4" s="56" t="s">
        <v>27</v>
      </c>
    </row>
    <row r="5" spans="2:16" ht="14.5" x14ac:dyDescent="0.25">
      <c r="B5" s="52" t="s">
        <v>4</v>
      </c>
      <c r="C5" s="39"/>
      <c r="D5" s="38"/>
      <c r="E5" s="53" t="s">
        <v>8</v>
      </c>
      <c r="F5" s="14">
        <v>0.92</v>
      </c>
      <c r="G5" s="55"/>
      <c r="H5" s="15">
        <v>-4</v>
      </c>
      <c r="I5" s="10">
        <f t="shared" ref="I5:I18" si="0">H5/3</f>
        <v>-1.3333333333333333</v>
      </c>
      <c r="J5" s="16">
        <f t="shared" ref="J5:J18" si="1">NORMSDIST(H5-1.5)</f>
        <v>1.8989562465887691E-8</v>
      </c>
      <c r="K5" s="17">
        <f t="shared" ref="K5:K18" si="2">1000000*(1-J5)</f>
        <v>999999.98101043748</v>
      </c>
      <c r="L5" s="50"/>
      <c r="M5" s="24">
        <f t="shared" ref="M5:M18" si="3">NORMSDIST(H5)</f>
        <v>3.1671241833119857E-5</v>
      </c>
      <c r="N5" s="18">
        <f t="shared" ref="N5:N18" si="4">1000000*(1-M5)</f>
        <v>999968.32875816687</v>
      </c>
      <c r="O5" s="24" t="str">
        <f t="shared" ref="O5:O18" si="5">IF(H5&lt;0,"undefined",NORMSDIST(H5)-NORMSDIST(-H5))</f>
        <v>undefined</v>
      </c>
      <c r="P5" s="57" t="str">
        <f t="shared" ref="P5:P18" si="6">IF(O5="undefined","undefined",1000000*(1-O5))</f>
        <v>undefined</v>
      </c>
    </row>
    <row r="6" spans="2:16" ht="14.5" x14ac:dyDescent="0.25">
      <c r="B6" s="52" t="s">
        <v>5</v>
      </c>
      <c r="C6" s="39"/>
      <c r="D6" s="38"/>
      <c r="E6" s="53" t="s">
        <v>9</v>
      </c>
      <c r="F6" s="14"/>
      <c r="G6" s="55"/>
      <c r="H6" s="15">
        <v>-3</v>
      </c>
      <c r="I6" s="10">
        <f t="shared" si="0"/>
        <v>-1</v>
      </c>
      <c r="J6" s="11">
        <f t="shared" si="1"/>
        <v>3.3976731247300535E-6</v>
      </c>
      <c r="K6" s="18">
        <f t="shared" si="2"/>
        <v>999996.6023268752</v>
      </c>
      <c r="L6" s="50"/>
      <c r="M6" s="20">
        <f t="shared" si="3"/>
        <v>1.3498980316300933E-3</v>
      </c>
      <c r="N6" s="18">
        <f t="shared" si="4"/>
        <v>998650.10196836991</v>
      </c>
      <c r="O6" s="20" t="str">
        <f t="shared" si="5"/>
        <v>undefined</v>
      </c>
      <c r="P6" s="57" t="str">
        <f t="shared" si="6"/>
        <v>undefined</v>
      </c>
    </row>
    <row r="7" spans="2:16" ht="14.5" x14ac:dyDescent="0.25">
      <c r="B7" s="52" t="s">
        <v>37</v>
      </c>
      <c r="C7" s="39"/>
      <c r="D7" s="38"/>
      <c r="E7" s="53" t="s">
        <v>10</v>
      </c>
      <c r="F7" s="14"/>
      <c r="G7" s="55"/>
      <c r="H7" s="15">
        <v>-2</v>
      </c>
      <c r="I7" s="10">
        <f t="shared" si="0"/>
        <v>-0.66666666666666663</v>
      </c>
      <c r="J7" s="19">
        <f t="shared" si="1"/>
        <v>2.3262907903552504E-4</v>
      </c>
      <c r="K7" s="18">
        <f t="shared" si="2"/>
        <v>999767.37092096452</v>
      </c>
      <c r="L7" s="50"/>
      <c r="M7" s="20">
        <f t="shared" si="3"/>
        <v>2.2750131948179191E-2</v>
      </c>
      <c r="N7" s="18">
        <f t="shared" si="4"/>
        <v>977249.86805182078</v>
      </c>
      <c r="O7" s="20" t="str">
        <f t="shared" si="5"/>
        <v>undefined</v>
      </c>
      <c r="P7" s="57" t="str">
        <f t="shared" si="6"/>
        <v>undefined</v>
      </c>
    </row>
    <row r="8" spans="2:16" ht="14.5" x14ac:dyDescent="0.25">
      <c r="B8" s="45"/>
      <c r="C8" s="53"/>
      <c r="D8" s="53"/>
      <c r="E8" s="53" t="s">
        <v>11</v>
      </c>
      <c r="F8" s="14"/>
      <c r="G8" s="55"/>
      <c r="H8" s="15">
        <v>-1</v>
      </c>
      <c r="I8" s="10">
        <f t="shared" si="0"/>
        <v>-0.33333333333333331</v>
      </c>
      <c r="J8" s="20">
        <f t="shared" si="1"/>
        <v>6.2096653257761331E-3</v>
      </c>
      <c r="K8" s="18">
        <f t="shared" si="2"/>
        <v>993790.33467422379</v>
      </c>
      <c r="L8" s="50"/>
      <c r="M8" s="20">
        <f t="shared" si="3"/>
        <v>0.15865525393145699</v>
      </c>
      <c r="N8" s="18">
        <f t="shared" si="4"/>
        <v>841344.74606854306</v>
      </c>
      <c r="O8" s="20" t="str">
        <f t="shared" si="5"/>
        <v>undefined</v>
      </c>
      <c r="P8" s="57" t="str">
        <f t="shared" si="6"/>
        <v>undefined</v>
      </c>
    </row>
    <row r="9" spans="2:16" ht="14.5" x14ac:dyDescent="0.25">
      <c r="B9" s="52"/>
      <c r="C9" s="48" t="s">
        <v>44</v>
      </c>
      <c r="D9" s="53"/>
      <c r="E9" s="53" t="s">
        <v>12</v>
      </c>
      <c r="F9" s="14"/>
      <c r="G9" s="55"/>
      <c r="H9" s="15">
        <v>0</v>
      </c>
      <c r="I9" s="10">
        <f t="shared" si="0"/>
        <v>0</v>
      </c>
      <c r="J9" s="20">
        <f t="shared" si="1"/>
        <v>6.6807201268858057E-2</v>
      </c>
      <c r="K9" s="18">
        <f t="shared" si="2"/>
        <v>933192.79873114196</v>
      </c>
      <c r="L9" s="50"/>
      <c r="M9" s="20">
        <f t="shared" si="3"/>
        <v>0.5</v>
      </c>
      <c r="N9" s="18">
        <f t="shared" si="4"/>
        <v>500000</v>
      </c>
      <c r="O9" s="20">
        <f t="shared" si="5"/>
        <v>0</v>
      </c>
      <c r="P9" s="57">
        <f t="shared" si="6"/>
        <v>1000000</v>
      </c>
    </row>
    <row r="10" spans="2:16" ht="14.5" x14ac:dyDescent="0.25">
      <c r="B10" s="52" t="s">
        <v>38</v>
      </c>
      <c r="C10" s="40">
        <v>100</v>
      </c>
      <c r="D10" s="58" t="s">
        <v>41</v>
      </c>
      <c r="E10" s="53" t="s">
        <v>13</v>
      </c>
      <c r="F10" s="14"/>
      <c r="G10" s="55"/>
      <c r="H10" s="15">
        <v>1</v>
      </c>
      <c r="I10" s="10">
        <f t="shared" si="0"/>
        <v>0.33333333333333331</v>
      </c>
      <c r="J10" s="20">
        <f t="shared" si="1"/>
        <v>0.30853753872598688</v>
      </c>
      <c r="K10" s="18">
        <f t="shared" si="2"/>
        <v>691462.46127401316</v>
      </c>
      <c r="L10" s="59"/>
      <c r="M10" s="20">
        <f t="shared" si="3"/>
        <v>0.84134474606854304</v>
      </c>
      <c r="N10" s="18">
        <f t="shared" si="4"/>
        <v>158655.25393145697</v>
      </c>
      <c r="O10" s="20">
        <f t="shared" si="5"/>
        <v>0.68268949213708607</v>
      </c>
      <c r="P10" s="57">
        <f t="shared" si="6"/>
        <v>317310.50786291395</v>
      </c>
    </row>
    <row r="11" spans="2:16" ht="14.5" x14ac:dyDescent="0.25">
      <c r="B11" s="52" t="s">
        <v>39</v>
      </c>
      <c r="C11" s="40">
        <v>89</v>
      </c>
      <c r="D11" s="58" t="s">
        <v>41</v>
      </c>
      <c r="E11" s="53" t="s">
        <v>14</v>
      </c>
      <c r="F11" s="14"/>
      <c r="G11" s="55"/>
      <c r="H11" s="15">
        <v>1.5</v>
      </c>
      <c r="I11" s="10">
        <f t="shared" si="0"/>
        <v>0.5</v>
      </c>
      <c r="J11" s="20">
        <f t="shared" si="1"/>
        <v>0.5</v>
      </c>
      <c r="K11" s="18">
        <f t="shared" si="2"/>
        <v>500000</v>
      </c>
      <c r="L11" s="59"/>
      <c r="M11" s="20">
        <f t="shared" si="3"/>
        <v>0.93319279873114191</v>
      </c>
      <c r="N11" s="18">
        <f t="shared" si="4"/>
        <v>66807.201268858087</v>
      </c>
      <c r="O11" s="20">
        <f t="shared" si="5"/>
        <v>0.86638559746228383</v>
      </c>
      <c r="P11" s="57">
        <f t="shared" si="6"/>
        <v>133614.40253771617</v>
      </c>
    </row>
    <row r="12" spans="2:16" ht="14.5" x14ac:dyDescent="0.25">
      <c r="B12" s="45"/>
      <c r="C12" s="60"/>
      <c r="D12" s="53"/>
      <c r="E12" s="53" t="s">
        <v>15</v>
      </c>
      <c r="F12" s="14"/>
      <c r="G12" s="55"/>
      <c r="H12" s="15">
        <v>2</v>
      </c>
      <c r="I12" s="10">
        <f t="shared" si="0"/>
        <v>0.66666666666666663</v>
      </c>
      <c r="J12" s="20">
        <f t="shared" si="1"/>
        <v>0.69146246127401312</v>
      </c>
      <c r="K12" s="18">
        <f t="shared" si="2"/>
        <v>308537.5387259869</v>
      </c>
      <c r="L12" s="59"/>
      <c r="M12" s="20">
        <f t="shared" si="3"/>
        <v>0.97724986805182079</v>
      </c>
      <c r="N12" s="18">
        <f t="shared" si="4"/>
        <v>22750.131948179209</v>
      </c>
      <c r="O12" s="20">
        <f t="shared" si="5"/>
        <v>0.95449973610364158</v>
      </c>
      <c r="P12" s="57">
        <f t="shared" si="6"/>
        <v>45500.263896358418</v>
      </c>
    </row>
    <row r="13" spans="2:16" ht="14.5" x14ac:dyDescent="0.25">
      <c r="B13" s="45"/>
      <c r="C13" s="48" t="s">
        <v>40</v>
      </c>
      <c r="D13" s="53"/>
      <c r="E13" s="53" t="s">
        <v>16</v>
      </c>
      <c r="F13" s="14"/>
      <c r="G13" s="55"/>
      <c r="H13" s="15">
        <v>3</v>
      </c>
      <c r="I13" s="10">
        <f t="shared" si="0"/>
        <v>1</v>
      </c>
      <c r="J13" s="20">
        <f t="shared" si="1"/>
        <v>0.93319279873114191</v>
      </c>
      <c r="K13" s="18">
        <f t="shared" si="2"/>
        <v>66807.201268858087</v>
      </c>
      <c r="L13" s="59"/>
      <c r="M13" s="20">
        <f t="shared" si="3"/>
        <v>0.9986501019683699</v>
      </c>
      <c r="N13" s="18">
        <f t="shared" si="4"/>
        <v>1349.8980316301036</v>
      </c>
      <c r="O13" s="20">
        <f t="shared" si="5"/>
        <v>0.99730020393673979</v>
      </c>
      <c r="P13" s="57">
        <f t="shared" si="6"/>
        <v>2699.7960632602071</v>
      </c>
    </row>
    <row r="14" spans="2:16" ht="14.5" x14ac:dyDescent="0.25">
      <c r="B14" s="52" t="s">
        <v>43</v>
      </c>
      <c r="C14" s="41">
        <f>IF(OR(ISBLANK(C10),ISBLANK(C11)),"",C10-C11)</f>
        <v>11</v>
      </c>
      <c r="D14" s="58" t="s">
        <v>41</v>
      </c>
      <c r="E14" s="53" t="s">
        <v>17</v>
      </c>
      <c r="F14" s="14"/>
      <c r="G14" s="55"/>
      <c r="H14" s="15">
        <v>4</v>
      </c>
      <c r="I14" s="10">
        <f t="shared" si="0"/>
        <v>1.3333333333333333</v>
      </c>
      <c r="J14" s="20">
        <f t="shared" si="1"/>
        <v>0.99379033467422384</v>
      </c>
      <c r="K14" s="18">
        <f t="shared" si="2"/>
        <v>6209.6653257761591</v>
      </c>
      <c r="L14" s="59"/>
      <c r="M14" s="24">
        <f t="shared" si="3"/>
        <v>0.99996832875816688</v>
      </c>
      <c r="N14" s="18">
        <f t="shared" si="4"/>
        <v>31.671241833119979</v>
      </c>
      <c r="O14" s="24">
        <f t="shared" si="5"/>
        <v>0.99993665751633376</v>
      </c>
      <c r="P14" s="57">
        <f t="shared" si="6"/>
        <v>63.342483666239957</v>
      </c>
    </row>
    <row r="15" spans="2:16" ht="14.5" x14ac:dyDescent="0.25">
      <c r="B15" s="52" t="s">
        <v>36</v>
      </c>
      <c r="C15" s="42">
        <f>IF(OR(ISBLANK(C10),ISBLANK(C11)),"",1-(C11/C10))</f>
        <v>0.10999999999999999</v>
      </c>
      <c r="D15" s="58" t="s">
        <v>42</v>
      </c>
      <c r="E15" s="53" t="s">
        <v>18</v>
      </c>
      <c r="F15" s="14"/>
      <c r="G15" s="55"/>
      <c r="H15" s="15">
        <v>5</v>
      </c>
      <c r="I15" s="10">
        <f t="shared" si="0"/>
        <v>1.6666666666666667</v>
      </c>
      <c r="J15" s="19">
        <f t="shared" si="1"/>
        <v>0.99976737092096446</v>
      </c>
      <c r="K15" s="18">
        <f t="shared" si="2"/>
        <v>232.62907903554009</v>
      </c>
      <c r="L15" s="59"/>
      <c r="M15" s="25">
        <f t="shared" si="3"/>
        <v>0.99999971334842808</v>
      </c>
      <c r="N15" s="18">
        <f t="shared" si="4"/>
        <v>0.28665157192353519</v>
      </c>
      <c r="O15" s="25">
        <f t="shared" si="5"/>
        <v>0.99999942669685615</v>
      </c>
      <c r="P15" s="57">
        <f t="shared" si="6"/>
        <v>0.57330314384707037</v>
      </c>
    </row>
    <row r="16" spans="2:16" ht="14.5" x14ac:dyDescent="0.25">
      <c r="B16" s="52" t="s">
        <v>28</v>
      </c>
      <c r="C16" s="43">
        <f>IF(OR(ISBLANK(C10),ISBLANK(C11)),"",C11/C10)</f>
        <v>0.89</v>
      </c>
      <c r="D16" s="58" t="s">
        <v>42</v>
      </c>
      <c r="E16" s="53" t="s">
        <v>19</v>
      </c>
      <c r="F16" s="14"/>
      <c r="G16" s="55"/>
      <c r="H16" s="3">
        <v>6</v>
      </c>
      <c r="I16" s="4">
        <f t="shared" si="0"/>
        <v>2</v>
      </c>
      <c r="J16" s="5">
        <f t="shared" si="1"/>
        <v>0.99999660232687526</v>
      </c>
      <c r="K16" s="6">
        <f t="shared" si="2"/>
        <v>3.3976731247387093</v>
      </c>
      <c r="L16" s="59"/>
      <c r="M16" s="8">
        <f t="shared" si="3"/>
        <v>0.9999999990134123</v>
      </c>
      <c r="N16" s="9">
        <f t="shared" si="4"/>
        <v>9.8658770042447941E-4</v>
      </c>
      <c r="O16" s="8">
        <f t="shared" si="5"/>
        <v>0.9999999980268246</v>
      </c>
      <c r="P16" s="61">
        <f t="shared" si="6"/>
        <v>1.9731754008489588E-3</v>
      </c>
    </row>
    <row r="17" spans="2:16" ht="14.5" x14ac:dyDescent="0.25">
      <c r="B17" s="52" t="s">
        <v>45</v>
      </c>
      <c r="C17" s="44">
        <f>IF(PRODUCT(F3:F20)=0,"",PRODUCT(F3:F20))</f>
        <v>0.786968</v>
      </c>
      <c r="D17" s="58" t="s">
        <v>42</v>
      </c>
      <c r="E17" s="53" t="s">
        <v>20</v>
      </c>
      <c r="F17" s="14"/>
      <c r="G17" s="55"/>
      <c r="H17" s="15">
        <v>7</v>
      </c>
      <c r="I17" s="10">
        <f t="shared" si="0"/>
        <v>2.3333333333333335</v>
      </c>
      <c r="J17" s="16">
        <f t="shared" si="1"/>
        <v>0.99999998101043752</v>
      </c>
      <c r="K17" s="21">
        <f t="shared" si="2"/>
        <v>1.8989562478033406E-2</v>
      </c>
      <c r="L17" s="59"/>
      <c r="M17" s="26">
        <f t="shared" si="3"/>
        <v>0.99999999999872013</v>
      </c>
      <c r="N17" s="27">
        <f t="shared" si="4"/>
        <v>1.2798651027878805E-6</v>
      </c>
      <c r="O17" s="26">
        <f t="shared" si="5"/>
        <v>0.99999999999744027</v>
      </c>
      <c r="P17" s="62">
        <f t="shared" si="6"/>
        <v>2.5597302055757609E-6</v>
      </c>
    </row>
    <row r="18" spans="2:16" ht="14.5" x14ac:dyDescent="0.25">
      <c r="B18" s="52" t="s">
        <v>35</v>
      </c>
      <c r="C18" s="41">
        <f>IF(COUNT(F3:F20)=0,"",COUNT(F3:F20))</f>
        <v>3</v>
      </c>
      <c r="D18" s="58" t="s">
        <v>41</v>
      </c>
      <c r="E18" s="53" t="s">
        <v>21</v>
      </c>
      <c r="F18" s="14"/>
      <c r="G18" s="55"/>
      <c r="H18" s="15">
        <v>8</v>
      </c>
      <c r="I18" s="10">
        <f t="shared" si="0"/>
        <v>2.6666666666666665</v>
      </c>
      <c r="J18" s="22">
        <f t="shared" si="1"/>
        <v>0.99999999995984001</v>
      </c>
      <c r="K18" s="23">
        <f t="shared" si="2"/>
        <v>4.0159986447463325E-5</v>
      </c>
      <c r="L18" s="59"/>
      <c r="M18" s="26">
        <f t="shared" si="3"/>
        <v>0.99999999999999933</v>
      </c>
      <c r="N18" s="28">
        <f t="shared" si="4"/>
        <v>6.6613381477509392E-10</v>
      </c>
      <c r="O18" s="26">
        <f t="shared" si="5"/>
        <v>0.99999999999999867</v>
      </c>
      <c r="P18" s="63">
        <f t="shared" si="6"/>
        <v>1.3322676295501878E-9</v>
      </c>
    </row>
    <row r="19" spans="2:16" ht="14.5" x14ac:dyDescent="0.25">
      <c r="B19" s="45"/>
      <c r="C19" s="60"/>
      <c r="D19" s="53"/>
      <c r="E19" s="53" t="s">
        <v>22</v>
      </c>
      <c r="F19" s="14"/>
      <c r="G19" s="55"/>
      <c r="H19" s="13" t="s">
        <v>24</v>
      </c>
      <c r="I19" s="13" t="s">
        <v>25</v>
      </c>
      <c r="J19" s="13" t="s">
        <v>26</v>
      </c>
      <c r="K19" s="13" t="s">
        <v>27</v>
      </c>
      <c r="L19" s="64"/>
      <c r="M19" s="13" t="s">
        <v>26</v>
      </c>
      <c r="N19" s="13" t="s">
        <v>27</v>
      </c>
      <c r="O19" s="13" t="s">
        <v>26</v>
      </c>
      <c r="P19" s="56" t="s">
        <v>27</v>
      </c>
    </row>
    <row r="20" spans="2:16" ht="14.5" x14ac:dyDescent="0.25">
      <c r="B20" s="65" t="s">
        <v>46</v>
      </c>
      <c r="C20" s="60"/>
      <c r="D20" s="53"/>
      <c r="E20" s="53" t="s">
        <v>23</v>
      </c>
      <c r="F20" s="14"/>
      <c r="G20" s="55"/>
      <c r="H20" s="31">
        <f>IF(OR(ISBLANK(C10),ISBLANK(C11)),"",NORMSINV(J20)+1.5)</f>
        <v>2.7265281200366105</v>
      </c>
      <c r="I20" s="32">
        <f>IF(OR(ISBLANK(C10),ISBLANK(C11)),"",H20/3)</f>
        <v>0.90884270667887013</v>
      </c>
      <c r="J20" s="33">
        <f>IF(OR(ISBLANK(C10),ISBLANK(C11)),"",C16)</f>
        <v>0.89</v>
      </c>
      <c r="K20" s="34">
        <f>IF(OR(ISBLANK(C10),ISBLANK(C11)),"",1000000*(1-J20))</f>
        <v>109999.99999999999</v>
      </c>
      <c r="L20" s="47"/>
      <c r="M20" s="33">
        <f>IF(OR(ISBLANK(C10),ISBLANK(C11)),"",NORMSDIST(H20))</f>
        <v>0.99679977506592832</v>
      </c>
      <c r="N20" s="35">
        <f>IF(OR(ISBLANK(C10),ISBLANK(C11)),"",1000000*(1-M20))</f>
        <v>3200.2249340716826</v>
      </c>
      <c r="O20" s="36">
        <f>IF(OR(ISBLANK(C10),ISBLANK(C11)),"",IF(H20&lt;0,"undefined",NORMSDIST(H20)-NORMSDIST(-H20)))</f>
        <v>0.99359955013185663</v>
      </c>
      <c r="P20" s="66">
        <f>IF(OR(ISBLANK(C10),ISBLANK(C11)),"",IF(O20="undefined","undefined",1000000*(1-O20)))</f>
        <v>6400.4498681433652</v>
      </c>
    </row>
    <row r="21" spans="2:16" ht="14.5" x14ac:dyDescent="0.25">
      <c r="B21" s="45"/>
      <c r="C21" s="60"/>
      <c r="D21" s="55"/>
      <c r="E21" s="55"/>
      <c r="F21" s="55"/>
      <c r="G21" s="55"/>
      <c r="H21" s="53"/>
      <c r="I21" s="47"/>
      <c r="J21" s="47"/>
      <c r="K21" s="47"/>
      <c r="L21" s="47"/>
      <c r="M21" s="47"/>
      <c r="N21" s="47"/>
      <c r="O21" s="47"/>
      <c r="P21" s="67"/>
    </row>
    <row r="22" spans="2:16" ht="15" customHeight="1" x14ac:dyDescent="0.25">
      <c r="B22" s="45"/>
      <c r="C22" s="60"/>
      <c r="D22" s="55"/>
      <c r="E22" s="55"/>
      <c r="F22" s="55"/>
      <c r="G22" s="55"/>
      <c r="H22" s="53"/>
      <c r="I22" s="47"/>
      <c r="J22" s="47"/>
      <c r="K22" s="47"/>
      <c r="L22" s="47"/>
      <c r="M22" s="47"/>
      <c r="N22" s="47"/>
      <c r="O22" s="47"/>
      <c r="P22" s="67"/>
    </row>
    <row r="23" spans="2:16" s="7" customFormat="1" ht="15" customHeight="1" x14ac:dyDescent="0.25">
      <c r="B23" s="68" t="s">
        <v>30</v>
      </c>
      <c r="C23" s="69"/>
      <c r="D23" s="69"/>
      <c r="E23" s="69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70"/>
    </row>
    <row r="24" spans="2:16" s="7" customFormat="1" ht="15" customHeight="1" x14ac:dyDescent="0.25">
      <c r="B24" s="7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72"/>
    </row>
    <row r="25" spans="2:16" s="7" customFormat="1" ht="15" customHeight="1" x14ac:dyDescent="0.25">
      <c r="B25" s="73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5"/>
    </row>
    <row r="26" spans="2:16" s="7" customFormat="1" ht="15" customHeight="1" x14ac:dyDescent="0.25">
      <c r="B26" s="73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5"/>
    </row>
    <row r="27" spans="2:16" s="7" customFormat="1" ht="15" customHeight="1" x14ac:dyDescent="0.25">
      <c r="B27" s="73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5"/>
    </row>
    <row r="28" spans="2:16" s="7" customFormat="1" ht="15" customHeight="1" thickBot="1" x14ac:dyDescent="0.3">
      <c r="B28" s="76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8"/>
    </row>
    <row r="29" spans="2:16" s="7" customFormat="1" ht="15" customHeight="1" x14ac:dyDescent="0.25">
      <c r="B29" s="12"/>
      <c r="C29" s="12"/>
      <c r="D29" s="12"/>
      <c r="E29" s="12"/>
    </row>
    <row r="30" spans="2:16" s="7" customFormat="1" ht="15" customHeight="1" x14ac:dyDescent="0.25">
      <c r="B30" s="79" t="s">
        <v>53</v>
      </c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</row>
    <row r="31" spans="2:16" s="7" customFormat="1" ht="15" customHeight="1" x14ac:dyDescent="0.25">
      <c r="B31" s="12"/>
      <c r="C31" s="12"/>
      <c r="D31" s="12"/>
      <c r="E31" s="12"/>
    </row>
    <row r="32" spans="2:16" s="7" customFormat="1" ht="15" customHeight="1" x14ac:dyDescent="0.25">
      <c r="B32" s="29" t="s">
        <v>1</v>
      </c>
      <c r="C32" s="12"/>
      <c r="D32" s="12"/>
      <c r="E32" s="12"/>
    </row>
    <row r="33" spans="2:5" s="7" customFormat="1" ht="15" customHeight="1" x14ac:dyDescent="0.25">
      <c r="B33" s="30" t="s">
        <v>47</v>
      </c>
      <c r="C33" s="12"/>
      <c r="D33" s="12"/>
      <c r="E33" s="12"/>
    </row>
    <row r="34" spans="2:5" ht="15" customHeight="1" x14ac:dyDescent="0.25">
      <c r="B34" s="30" t="s">
        <v>49</v>
      </c>
    </row>
    <row r="35" spans="2:5" ht="15" customHeight="1" x14ac:dyDescent="0.25">
      <c r="B35" s="30" t="s">
        <v>48</v>
      </c>
    </row>
    <row r="36" spans="2:5" ht="14.25" customHeight="1" x14ac:dyDescent="0.25">
      <c r="B36" s="30" t="s">
        <v>50</v>
      </c>
    </row>
    <row r="37" spans="2:5" ht="14.25" customHeight="1" x14ac:dyDescent="0.25">
      <c r="B37" s="30" t="s">
        <v>51</v>
      </c>
    </row>
    <row r="38" spans="2:5" ht="14.25" customHeight="1" x14ac:dyDescent="0.25">
      <c r="B38" s="30" t="s">
        <v>52</v>
      </c>
    </row>
  </sheetData>
  <mergeCells count="12">
    <mergeCell ref="C1:P1"/>
    <mergeCell ref="B30:P30"/>
    <mergeCell ref="H3:K3"/>
    <mergeCell ref="O3:P3"/>
    <mergeCell ref="M3:N3"/>
    <mergeCell ref="H2:K2"/>
    <mergeCell ref="M2:P2"/>
    <mergeCell ref="C3:D3"/>
    <mergeCell ref="C4:D4"/>
    <mergeCell ref="C5:D5"/>
    <mergeCell ref="C6:D6"/>
    <mergeCell ref="C7:D7"/>
  </mergeCells>
  <phoneticPr fontId="2" type="noConversion"/>
  <printOptions horizontalCentered="1" verticalCentered="1"/>
  <pageMargins left="0.1" right="0.1" top="0.1" bottom="0.1" header="0.2" footer="0.2"/>
  <pageSetup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Process Yield Calculator</vt:lpstr>
      <vt:lpstr>'Process Yield Calculator'!Print_Area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lolo</dc:creator>
  <cp:lastModifiedBy>Tulsi Ranaot</cp:lastModifiedBy>
  <cp:lastPrinted>2020-10-17T14:27:26Z</cp:lastPrinted>
  <dcterms:created xsi:type="dcterms:W3CDTF">1996-10-14T23:33:28Z</dcterms:created>
  <dcterms:modified xsi:type="dcterms:W3CDTF">2025-10-04T09:11:02Z</dcterms:modified>
</cp:coreProperties>
</file>