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LEAN TOOL\7QC Tools\Pareto Chart\"/>
    </mc:Choice>
  </mc:AlternateContent>
  <xr:revisionPtr revIDLastSave="0" documentId="13_ncr:1_{56EF568E-6186-4C09-85E9-B854186D5AE2}" xr6:coauthVersionLast="47" xr6:coauthVersionMax="47" xr10:uidLastSave="{00000000-0000-0000-0000-000000000000}"/>
  <bookViews>
    <workbookView xWindow="-110" yWindow="-110" windowWidth="19420" windowHeight="10300" tabRatio="718" activeTab="2" xr2:uid="{00000000-000D-0000-FFFF-FFFF00000000}"/>
  </bookViews>
  <sheets>
    <sheet name="Pareto Chart" sheetId="9" r:id="rId1"/>
    <sheet name="_data" sheetId="10" state="hidden" r:id="rId2"/>
    <sheet name="Guide" sheetId="7" r:id="rId3"/>
  </sheets>
  <externalReferences>
    <externalReference r:id="rId4"/>
  </externalReferences>
  <definedNames>
    <definedName name="Correlation_Options">'[1]Data Validation Sources'!$C$2:$C$6</definedName>
    <definedName name="_xlnm.Print_Area" localSheetId="2">Guide!$A$1:$F$19</definedName>
    <definedName name="_xlnm.Print_Area" localSheetId="0">'Pareto Chart'!$A$1:$S$26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0" l="1"/>
  <c r="C11" i="10"/>
  <c r="C10" i="10"/>
  <c r="C9" i="10"/>
  <c r="C8" i="10"/>
  <c r="C7" i="10"/>
  <c r="C6" i="10"/>
  <c r="C5" i="10"/>
  <c r="C4" i="10"/>
  <c r="C3" i="10"/>
  <c r="B12" i="10"/>
  <c r="F12" i="10" s="1"/>
  <c r="B11" i="10"/>
  <c r="F11" i="10" s="1"/>
  <c r="B10" i="10"/>
  <c r="B9" i="10"/>
  <c r="F9" i="10" s="1"/>
  <c r="B8" i="10"/>
  <c r="F8" i="10" s="1"/>
  <c r="B7" i="10"/>
  <c r="F7" i="10" s="1"/>
  <c r="B6" i="10"/>
  <c r="B5" i="10"/>
  <c r="F5" i="10" s="1"/>
  <c r="B4" i="10"/>
  <c r="F4" i="10" s="1"/>
  <c r="B3" i="10"/>
  <c r="F6" i="10"/>
  <c r="F10" i="10"/>
  <c r="D15" i="9"/>
  <c r="D14" i="9"/>
  <c r="D9" i="10" l="1"/>
  <c r="G9" i="10" s="1"/>
  <c r="D6" i="10"/>
  <c r="G6" i="10" s="1"/>
  <c r="D10" i="10"/>
  <c r="G10" i="10" s="1"/>
  <c r="D11" i="10"/>
  <c r="G11" i="10" s="1"/>
  <c r="D5" i="10"/>
  <c r="E5" i="10" s="1"/>
  <c r="D4" i="10"/>
  <c r="G4" i="10" s="1"/>
  <c r="D7" i="10"/>
  <c r="G7" i="10" s="1"/>
  <c r="D8" i="10"/>
  <c r="G8" i="10" s="1"/>
  <c r="D12" i="10"/>
  <c r="G12" i="10" s="1"/>
  <c r="D3" i="10"/>
  <c r="G3" i="10" s="1"/>
  <c r="E9" i="10" l="1"/>
  <c r="E4" i="10"/>
  <c r="F3" i="10" s="1"/>
  <c r="E10" i="10" s="1"/>
  <c r="E11" i="10"/>
  <c r="E6" i="10"/>
  <c r="E3" i="10"/>
  <c r="G5" i="10"/>
  <c r="G13" i="10" s="1"/>
  <c r="E8" i="10"/>
  <c r="E7" i="10"/>
  <c r="E12" i="10" l="1"/>
  <c r="H11" i="10"/>
  <c r="H10" i="10"/>
  <c r="H7" i="10"/>
  <c r="H9" i="10"/>
  <c r="H12" i="10"/>
  <c r="H6" i="10"/>
  <c r="H8" i="10"/>
  <c r="H5" i="10"/>
  <c r="H3" i="10"/>
  <c r="I3" i="10" s="1"/>
  <c r="H4" i="10"/>
  <c r="I4" i="10" l="1"/>
  <c r="I5" i="10" s="1"/>
  <c r="I6" i="10" s="1"/>
  <c r="I7" i="10" s="1"/>
  <c r="I8" i="10" s="1"/>
  <c r="I9" i="10" s="1"/>
  <c r="I10" i="10" s="1"/>
  <c r="I11" i="10" s="1"/>
  <c r="I12" i="1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<sst xmlns="http://schemas.openxmlformats.org/spreadsheetml/2006/main" count="56" uniqueCount="53">
  <si>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</si>
  <si>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</si>
  <si>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</si>
  <si>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</si>
  <si>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</si>
  <si>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</si>
  <si>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</si>
  <si>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</si>
  <si>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</si>
  <si>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</si>
  <si>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Note: Only the white cells are intended for user input.</t>
  </si>
  <si>
    <t>PARETO CHART</t>
  </si>
  <si>
    <t>Category</t>
  </si>
  <si>
    <t>Total + fraction</t>
  </si>
  <si>
    <t>Ordered totals</t>
  </si>
  <si>
    <t>Order of event</t>
  </si>
  <si>
    <t>Trunc</t>
  </si>
  <si>
    <t>%</t>
  </si>
  <si>
    <t>Accumulated %</t>
  </si>
  <si>
    <t>Data</t>
  </si>
  <si>
    <t>A3</t>
  </si>
  <si>
    <t>QFD</t>
  </si>
  <si>
    <t>RCA</t>
  </si>
  <si>
    <t>CIToolkit website keywords analysis to better understand customer expectations.</t>
  </si>
  <si>
    <t>SPC</t>
  </si>
  <si>
    <t>5 whys</t>
  </si>
  <si>
    <t>8D</t>
  </si>
  <si>
    <t>Total categories</t>
  </si>
  <si>
    <t>FMEA</t>
  </si>
  <si>
    <t>Total frequencies</t>
  </si>
  <si>
    <t>Kaizen</t>
  </si>
  <si>
    <t>DATE</t>
  </si>
  <si>
    <t>PROJECT</t>
  </si>
  <si>
    <t>PROCESS</t>
  </si>
  <si>
    <t>ANALYST</t>
  </si>
  <si>
    <t>FREQUENCIES</t>
  </si>
  <si>
    <t>CUMULATIVE FREQUENCIES</t>
  </si>
  <si>
    <t>CATEGORY</t>
  </si>
  <si>
    <t>FREQUENCY</t>
  </si>
  <si>
    <t>CONCLUSIONS:</t>
  </si>
  <si>
    <t>AGGREGATED DATA</t>
  </si>
  <si>
    <t>Hoshin Kanri</t>
  </si>
  <si>
    <t>This Pareto chart template is designed for use with pre-aggregated or summarized data. It's simple, easy to use, and allows you to enter up to 10 categories. If you need to display more categories, you may add additional rows to the worksheet. For more advanced Pareto analysis, consider using specialized tools or software.</t>
  </si>
  <si>
    <t>Collect data using a printed form or a check sheet.</t>
  </si>
  <si>
    <t>Enter the Pareto items in the 'Category' column.</t>
  </si>
  <si>
    <t>Enter the frequency of each category in the 'Frequency' column.</t>
  </si>
  <si>
    <t>Categories may include factors, causes, events, complaints, errors, defects, issues, etc.</t>
  </si>
  <si>
    <t>Review the resulting Pareto chart.</t>
  </si>
  <si>
    <t>If a Pareto pattern is present (few items account for about 80% of the impact), focus on those key causes.</t>
  </si>
  <si>
    <t>If no clear Pareto pattern is observed, consider collecting more data or using additional analysis tools.</t>
  </si>
  <si>
    <t>Note: There is a hidden worksheet that contains the calculations for generating the chart.</t>
  </si>
  <si>
    <t>All things reserved to GCPL</t>
  </si>
  <si>
    <t xml:space="preserve">To learn more about other continuous improvement tools, visit the gcpl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</si>
</sst>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9"/>
      <name val="Calibri"/>
      <family val="2"/>
      <scheme val="minor"/>
    </font>
    <font>
      <sz val="10"/>
      <color theme="0" tint="-0.34998626667073579"/>
      <name val="Calibri"/>
      <family val="2"/>
      <scheme val="minor"/>
    </font>
    <font>
      <sz val="10"/>
      <name val="Arial"/>
      <family val="2"/>
    </font>
    <font>
      <b/>
      <sz val="2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sz val="10"/>
      <color rgb="FFFF0066"/>
      <name val="Calibri"/>
      <family val="2"/>
      <scheme val="minor"/>
    </font>
    <font>
      <sz val="9"/>
      <color theme="0" tint="-0.34998626667073579"/>
      <name val="Calibri"/>
      <family val="2"/>
      <scheme val="minor"/>
    </font>
    <font>
      <sz val="9"/>
      <color theme="1" tint="0.499984740745262"/>
      <name val="Calibri"/>
      <family val="2"/>
      <scheme val="minor"/>
    </font>
    <font>
      <b/>
      <sz val="22"/>
      <name val="Calibri"/>
      <family val="2"/>
      <scheme val="minor"/>
    </font>
    <font>
      <sz val="14"/>
      <color theme="0"/>
      <name val="Calibri"/>
      <family val="2"/>
      <scheme val="minor"/>
    </font>
    <font>
      <sz val="11"/>
      <color theme="0"/>
      <name val="Calibri"/>
      <family val="2"/>
      <scheme val="minor"/>
    </font>
    <font>
      <sz val="11"/>
      <name val="Calibri"/>
      <family val="2"/>
      <scheme val="minor"/>
    </font>
    <font>
      <sz val="11"/>
      <color theme="0" tint="-0.499984740745262"/>
      <name val="Calibri"/>
      <family val="2"/>
      <scheme val="minor"/>
    </font>
    <font>
      <sz val="11"/>
      <name val="Arial"/>
      <family val="2"/>
    </font>
    <font>
      <b/>
      <sz val="18"/>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rgb="FFE6E6E6"/>
        <bgColor indexed="64"/>
      </patternFill>
    </fill>
    <fill>
      <patternFill patternType="darkUp">
        <fgColor theme="0" tint="-0.24994659260841701"/>
        <bgColor theme="0" tint="-0.14999847407452621"/>
      </patternFill>
    </fill>
    <fill>
      <patternFill patternType="solid">
        <fgColor theme="6" tint="0.39997558519241921"/>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thin">
        <color theme="0" tint="-0.249977111117893"/>
      </bottom>
      <diagonal/>
    </border>
    <border>
      <left/>
      <right style="medium">
        <color indexed="64"/>
      </right>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3" fillId="0" borderId="0"/>
    <xf numFmtId="0" fontId="11" fillId="0" borderId="0" applyNumberFormat="0" applyFill="0" applyBorder="0" applyAlignment="0" applyProtection="0"/>
    <xf numFmtId="0" fontId="7" fillId="0" borderId="0" applyProtection="0"/>
    <xf numFmtId="0" fontId="14" fillId="0" borderId="0"/>
    <xf numFmtId="0" fontId="7" fillId="0" borderId="0"/>
    <xf numFmtId="0" fontId="2" fillId="0" borderId="0"/>
  </cellStyleXfs>
  <cellXfs count="82">
    <xf numFmtId="0" fontId="0" fillId="0" borderId="0" xfId="0"/>
    <xf numFmtId="0" fontId="3" fillId="3" borderId="0" xfId="1" applyFill="1" applyAlignment="1">
      <alignment vertical="center"/>
    </xf>
    <xf numFmtId="0" fontId="6" fillId="3" borderId="0" xfId="1" applyFont="1" applyFill="1" applyAlignment="1">
      <alignment vertical="center"/>
    </xf>
    <xf numFmtId="0" fontId="20"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21" fillId="6" borderId="0" xfId="0" applyFont="1" applyFill="1"/>
    <xf numFmtId="0" fontId="21" fillId="2" borderId="1" xfId="0" applyFont="1" applyFill="1" applyBorder="1" applyAlignment="1">
      <alignment horizontal="center" vertical="center"/>
    </xf>
    <xf numFmtId="164" fontId="21" fillId="2" borderId="1" xfId="0" applyNumberFormat="1" applyFont="1" applyFill="1" applyBorder="1" applyAlignment="1">
      <alignment horizontal="center" vertical="center"/>
    </xf>
    <xf numFmtId="0" fontId="21" fillId="6" borderId="0" xfId="0" applyFont="1" applyFill="1" applyAlignment="1">
      <alignment horizontal="center"/>
    </xf>
    <xf numFmtId="0" fontId="21" fillId="0" borderId="1" xfId="0" applyFont="1" applyBorder="1" applyAlignment="1" applyProtection="1">
      <alignment vertical="center"/>
      <protection locked="0"/>
    </xf>
    <xf numFmtId="49" fontId="2" fillId="0" borderId="1" xfId="6" applyNumberFormat="1" applyBorder="1" applyAlignment="1" applyProtection="1">
      <alignment horizontal="center" vertical="center"/>
      <protection locked="0"/>
    </xf>
    <xf numFmtId="1" fontId="21" fillId="4" borderId="1" xfId="0" applyNumberFormat="1" applyFont="1" applyFill="1" applyBorder="1" applyAlignment="1" applyProtection="1">
      <alignment horizontal="center" vertical="center"/>
      <protection locked="0"/>
    </xf>
    <xf numFmtId="0" fontId="21" fillId="4" borderId="3" xfId="0" applyFont="1" applyFill="1" applyBorder="1" applyAlignment="1" applyProtection="1">
      <alignment vertical="center"/>
      <protection locked="0"/>
    </xf>
    <xf numFmtId="49" fontId="21" fillId="2" borderId="1" xfId="0" applyNumberFormat="1" applyFont="1" applyFill="1" applyBorder="1" applyAlignment="1">
      <alignment horizontal="center" vertical="center"/>
    </xf>
    <xf numFmtId="166" fontId="21" fillId="2" borderId="1" xfId="0" applyNumberFormat="1" applyFont="1" applyFill="1" applyBorder="1" applyAlignment="1">
      <alignment horizontal="center" vertical="center"/>
    </xf>
    <xf numFmtId="49" fontId="1" fillId="0" borderId="1" xfId="6" applyNumberFormat="1" applyFont="1" applyBorder="1" applyAlignment="1" applyProtection="1">
      <alignment horizontal="center" vertical="center"/>
      <protection locked="0"/>
    </xf>
    <xf numFmtId="0" fontId="5" fillId="3" borderId="0" xfId="0" applyFont="1" applyFill="1"/>
    <xf numFmtId="0" fontId="21" fillId="3" borderId="0" xfId="0" applyFont="1" applyFill="1" applyAlignment="1">
      <alignment vertical="center"/>
    </xf>
    <xf numFmtId="0" fontId="21" fillId="7" borderId="1" xfId="0" applyFont="1" applyFill="1" applyBorder="1" applyAlignment="1">
      <alignment vertical="center"/>
    </xf>
    <xf numFmtId="0" fontId="22" fillId="6" borderId="1" xfId="0" applyFont="1" applyFill="1" applyBorder="1" applyAlignment="1">
      <alignment horizontal="left" vertical="center"/>
    </xf>
    <xf numFmtId="1" fontId="22" fillId="6" borderId="1" xfId="0" applyNumberFormat="1" applyFont="1" applyFill="1" applyBorder="1" applyAlignment="1">
      <alignment horizontal="left" vertical="center"/>
    </xf>
    <xf numFmtId="2" fontId="22" fillId="3" borderId="2" xfId="0" applyNumberFormat="1" applyFont="1" applyFill="1" applyBorder="1" applyAlignment="1">
      <alignment horizontal="left" vertical="center"/>
    </xf>
    <xf numFmtId="165" fontId="2" fillId="3" borderId="2" xfId="6" applyNumberFormat="1" applyFill="1" applyBorder="1" applyAlignment="1">
      <alignment horizontal="center" vertical="center"/>
    </xf>
    <xf numFmtId="1" fontId="21" fillId="3" borderId="2" xfId="0" applyNumberFormat="1" applyFont="1" applyFill="1" applyBorder="1" applyAlignment="1">
      <alignment horizontal="center" vertical="center"/>
    </xf>
    <xf numFmtId="0" fontId="22" fillId="3" borderId="0" xfId="0" applyFont="1" applyFill="1" applyAlignment="1">
      <alignment vertical="center"/>
    </xf>
    <xf numFmtId="0" fontId="17" fillId="3" borderId="0" xfId="0" applyFont="1" applyFill="1"/>
    <xf numFmtId="0" fontId="16" fillId="3" borderId="0" xfId="0" applyFont="1" applyFill="1"/>
    <xf numFmtId="0" fontId="3" fillId="3" borderId="10" xfId="1" applyFill="1" applyBorder="1" applyAlignment="1">
      <alignment vertical="center"/>
    </xf>
    <xf numFmtId="0" fontId="3" fillId="2" borderId="10" xfId="1" applyFill="1" applyBorder="1" applyAlignment="1">
      <alignment vertical="center"/>
    </xf>
    <xf numFmtId="0" fontId="22" fillId="3" borderId="0" xfId="0" applyFont="1" applyFill="1" applyAlignment="1">
      <alignment horizontal="left" vertical="center" textRotation="180"/>
    </xf>
    <xf numFmtId="0" fontId="21" fillId="4" borderId="1" xfId="0" applyFont="1" applyFill="1" applyBorder="1" applyAlignment="1" applyProtection="1">
      <alignment horizontal="left" vertical="top" wrapText="1"/>
      <protection locked="0"/>
    </xf>
    <xf numFmtId="0" fontId="18" fillId="3" borderId="4" xfId="0" applyFont="1" applyFill="1" applyBorder="1" applyAlignment="1">
      <alignment horizontal="left" vertical="center"/>
    </xf>
    <xf numFmtId="0" fontId="18" fillId="3" borderId="6" xfId="0" applyFont="1" applyFill="1" applyBorder="1" applyAlignment="1">
      <alignment horizontal="left" vertical="center"/>
    </xf>
    <xf numFmtId="0" fontId="18" fillId="3" borderId="7" xfId="0" applyFont="1" applyFill="1" applyBorder="1" applyAlignment="1">
      <alignment horizontal="left" vertical="center"/>
    </xf>
    <xf numFmtId="0" fontId="18" fillId="3" borderId="9" xfId="0" applyFont="1" applyFill="1" applyBorder="1" applyAlignment="1">
      <alignment horizontal="left" vertical="center"/>
    </xf>
    <xf numFmtId="0" fontId="24" fillId="8" borderId="4" xfId="0" applyFont="1" applyFill="1" applyBorder="1" applyAlignment="1">
      <alignment horizontal="center" vertical="center"/>
    </xf>
    <xf numFmtId="0" fontId="24" fillId="8" borderId="5" xfId="0" applyFont="1" applyFill="1" applyBorder="1" applyAlignment="1">
      <alignment horizontal="center" vertical="center"/>
    </xf>
    <xf numFmtId="0" fontId="24" fillId="8" borderId="6" xfId="0" applyFont="1" applyFill="1" applyBorder="1" applyAlignment="1">
      <alignment horizontal="center" vertical="center"/>
    </xf>
    <xf numFmtId="0" fontId="24" fillId="8" borderId="7" xfId="0" applyFont="1" applyFill="1" applyBorder="1" applyAlignment="1">
      <alignment horizontal="center" vertical="center"/>
    </xf>
    <xf numFmtId="0" fontId="24" fillId="8" borderId="8" xfId="0" applyFont="1" applyFill="1" applyBorder="1" applyAlignment="1">
      <alignment horizontal="center" vertical="center"/>
    </xf>
    <xf numFmtId="0" fontId="24" fillId="8" borderId="9" xfId="0" applyFont="1" applyFill="1" applyBorder="1" applyAlignment="1">
      <alignment horizontal="center" vertical="center"/>
    </xf>
    <xf numFmtId="0" fontId="15" fillId="2" borderId="10" xfId="1" applyFont="1" applyFill="1" applyBorder="1" applyAlignment="1">
      <alignment horizontal="left" vertical="center" wrapText="1"/>
    </xf>
    <xf numFmtId="0" fontId="3" fillId="3" borderId="11" xfId="1" applyFill="1" applyBorder="1" applyAlignment="1">
      <alignment horizontal="center" vertical="center"/>
    </xf>
    <xf numFmtId="0" fontId="3" fillId="3" borderId="12" xfId="1" applyFill="1" applyBorder="1" applyAlignment="1">
      <alignment horizontal="center" vertical="center"/>
    </xf>
    <xf numFmtId="0" fontId="3" fillId="3" borderId="13" xfId="1" applyFill="1" applyBorder="1" applyAlignment="1">
      <alignment horizontal="center" vertical="center"/>
    </xf>
    <xf numFmtId="0" fontId="5" fillId="3" borderId="6" xfId="0" applyFont="1" applyFill="1" applyBorder="1"/>
    <xf numFmtId="0" fontId="5" fillId="3" borderId="14" xfId="0" applyFont="1" applyFill="1" applyBorder="1"/>
    <xf numFmtId="0" fontId="19" fillId="3" borderId="15" xfId="0" applyFont="1" applyFill="1" applyBorder="1" applyAlignment="1">
      <alignment horizontal="left" vertical="center"/>
    </xf>
    <xf numFmtId="0" fontId="5" fillId="3" borderId="0" xfId="0" applyFont="1" applyFill="1" applyBorder="1"/>
    <xf numFmtId="0" fontId="21" fillId="3" borderId="15" xfId="0" applyFont="1" applyFill="1" applyBorder="1" applyAlignment="1">
      <alignment horizontal="right" vertical="center"/>
    </xf>
    <xf numFmtId="0" fontId="21" fillId="3" borderId="0" xfId="0" applyFont="1" applyFill="1" applyBorder="1" applyAlignment="1">
      <alignment horizontal="center" vertical="center"/>
    </xf>
    <xf numFmtId="0" fontId="21" fillId="3" borderId="0" xfId="0" applyFont="1" applyFill="1" applyBorder="1" applyAlignment="1">
      <alignment vertical="center"/>
    </xf>
    <xf numFmtId="0" fontId="21" fillId="3" borderId="14" xfId="0" applyFont="1" applyFill="1" applyBorder="1" applyAlignment="1">
      <alignment vertical="center"/>
    </xf>
    <xf numFmtId="0" fontId="21" fillId="3" borderId="0" xfId="0" applyFont="1" applyFill="1" applyBorder="1" applyAlignment="1">
      <alignment horizontal="right" vertical="center"/>
    </xf>
    <xf numFmtId="0" fontId="22" fillId="3" borderId="0" xfId="0" applyFont="1" applyFill="1" applyBorder="1" applyAlignment="1">
      <alignment horizontal="right" vertical="center" textRotation="90"/>
    </xf>
    <xf numFmtId="0" fontId="22" fillId="3" borderId="0" xfId="0" applyFont="1" applyFill="1" applyBorder="1" applyAlignment="1">
      <alignment horizontal="right" vertical="center"/>
    </xf>
    <xf numFmtId="0" fontId="21" fillId="3" borderId="15" xfId="0" applyFont="1" applyFill="1" applyBorder="1" applyAlignment="1">
      <alignment vertical="center"/>
    </xf>
    <xf numFmtId="0" fontId="4" fillId="3" borderId="15" xfId="0" applyFont="1" applyFill="1" applyBorder="1" applyAlignment="1">
      <alignment horizontal="right" vertical="center"/>
    </xf>
    <xf numFmtId="0" fontId="23" fillId="3" borderId="0" xfId="0" applyFont="1" applyFill="1" applyBorder="1" applyAlignment="1">
      <alignment vertical="center"/>
    </xf>
    <xf numFmtId="0" fontId="5" fillId="3" borderId="15" xfId="0" applyFont="1" applyFill="1" applyBorder="1"/>
    <xf numFmtId="0" fontId="7" fillId="4" borderId="16" xfId="0" applyFont="1" applyFill="1" applyBorder="1" applyProtection="1">
      <protection locked="0"/>
    </xf>
    <xf numFmtId="0" fontId="21" fillId="4" borderId="17" xfId="0" applyFont="1" applyFill="1" applyBorder="1" applyAlignment="1" applyProtection="1">
      <alignment vertical="center"/>
      <protection locked="0"/>
    </xf>
    <xf numFmtId="0" fontId="13" fillId="8" borderId="18" xfId="3" applyFont="1" applyFill="1" applyBorder="1" applyAlignment="1" applyProtection="1">
      <alignment horizontal="center" vertical="center"/>
    </xf>
    <xf numFmtId="0" fontId="13" fillId="8" borderId="19" xfId="3" applyFont="1" applyFill="1" applyBorder="1" applyAlignment="1" applyProtection="1">
      <alignment horizontal="center" vertical="center"/>
    </xf>
    <xf numFmtId="0" fontId="13" fillId="8" borderId="20" xfId="3" applyFont="1" applyFill="1" applyBorder="1" applyAlignment="1" applyProtection="1">
      <alignment horizontal="center" vertical="center"/>
    </xf>
    <xf numFmtId="0" fontId="13" fillId="8" borderId="18" xfId="3" applyFont="1" applyFill="1" applyBorder="1" applyAlignment="1" applyProtection="1">
      <alignment horizontal="center" vertical="center" wrapText="1"/>
    </xf>
    <xf numFmtId="0" fontId="13" fillId="8" borderId="19" xfId="3" applyFont="1" applyFill="1" applyBorder="1" applyAlignment="1" applyProtection="1">
      <alignment horizontal="center" vertical="center" wrapText="1"/>
    </xf>
    <xf numFmtId="0" fontId="13" fillId="8" borderId="20" xfId="3" applyFont="1" applyFill="1" applyBorder="1" applyAlignment="1" applyProtection="1">
      <alignment horizontal="center" vertical="center" wrapText="1"/>
    </xf>
    <xf numFmtId="0" fontId="8" fillId="3" borderId="4" xfId="1" applyFont="1" applyFill="1" applyBorder="1" applyAlignment="1">
      <alignment vertical="center"/>
    </xf>
    <xf numFmtId="0" fontId="8" fillId="8" borderId="5" xfId="1" applyFont="1" applyFill="1" applyBorder="1" applyAlignment="1">
      <alignment horizontal="center" vertical="center"/>
    </xf>
    <xf numFmtId="0" fontId="8" fillId="8" borderId="6" xfId="1" applyFont="1" applyFill="1" applyBorder="1" applyAlignment="1">
      <alignment horizontal="center" vertical="center"/>
    </xf>
    <xf numFmtId="0" fontId="9" fillId="3" borderId="21" xfId="1" applyFont="1" applyFill="1" applyBorder="1" applyAlignment="1">
      <alignment vertical="center"/>
    </xf>
    <xf numFmtId="0" fontId="9" fillId="3" borderId="22" xfId="1" applyFont="1" applyFill="1" applyBorder="1" applyAlignment="1">
      <alignment vertical="center"/>
    </xf>
    <xf numFmtId="0" fontId="10" fillId="2" borderId="21" xfId="1" applyFont="1" applyFill="1" applyBorder="1" applyAlignment="1">
      <alignment horizontal="left" vertical="center" wrapText="1"/>
    </xf>
    <xf numFmtId="0" fontId="10" fillId="2" borderId="22" xfId="1" applyFont="1" applyFill="1" applyBorder="1" applyAlignment="1">
      <alignment vertical="center"/>
    </xf>
    <xf numFmtId="0" fontId="15" fillId="2" borderId="21" xfId="1" applyFont="1" applyFill="1" applyBorder="1" applyAlignment="1">
      <alignment horizontal="left" vertical="center" wrapText="1"/>
    </xf>
    <xf numFmtId="0" fontId="10" fillId="2" borderId="21" xfId="1" applyFont="1" applyFill="1" applyBorder="1" applyAlignment="1">
      <alignment vertical="center"/>
    </xf>
    <xf numFmtId="0" fontId="10" fillId="3" borderId="22" xfId="1" applyFont="1" applyFill="1" applyBorder="1" applyAlignment="1">
      <alignment vertical="center"/>
    </xf>
    <xf numFmtId="0" fontId="12" fillId="2" borderId="22" xfId="2" applyFont="1" applyFill="1" applyBorder="1" applyAlignment="1">
      <alignment vertical="center"/>
    </xf>
    <xf numFmtId="0" fontId="10" fillId="3" borderId="15" xfId="1" applyFont="1" applyFill="1" applyBorder="1" applyAlignment="1">
      <alignment vertical="center"/>
    </xf>
    <xf numFmtId="0" fontId="3" fillId="3" borderId="0" xfId="1" applyFill="1" applyBorder="1" applyAlignment="1">
      <alignment vertical="center"/>
    </xf>
    <xf numFmtId="0" fontId="3" fillId="3" borderId="14" xfId="1" applyFill="1" applyBorder="1" applyAlignment="1">
      <alignment vertical="center"/>
    </xf>
  </cellXfs>
  <cellStyles count="7">
    <cellStyle name="Hyperlink 2" xfId="2" xr:uid="{24CDC158-5F09-413A-8378-2345137DB428}"/>
    <cellStyle name="Normal" xfId="0" builtinId="0"/>
    <cellStyle name="Normal 2 3" xfId="3" xr:uid="{8B10791B-5D71-4CAB-A817-CBF2C8FE739B}"/>
    <cellStyle name="Normal 3" xfId="6" xr:uid="{C6DD8B66-5B1C-4F0F-80A8-0515BC4C3778}"/>
    <cellStyle name="Normal 3 3" xfId="4" xr:uid="{5EA8A2CD-A6A5-421D-92A0-0824CB6B43E0}"/>
    <cellStyle name="Normal 4" xfId="5" xr:uid="{7949015F-57C2-4DAF-B2FE-D582B8194B53}"/>
    <cellStyle name="Normal 9" xfId="1" xr:uid="{E740A97A-C682-4204-A512-FEA4664270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E4E4E4"/>
      <color rgb="FFB0F0F0"/>
      <color rgb="FFCCFFCC"/>
      <color rgb="FFFFCCCC"/>
      <color rgb="FF0000CC"/>
      <color rgb="FFCCFF33"/>
      <color rgb="FFF8F8F8"/>
      <color rgb="FF66FFFF"/>
      <color rgb="FFF0FE34"/>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22542074713777E-2"/>
          <c:y val="5.892915765360697E-2"/>
          <c:w val="0.87217847769028867"/>
          <c:h val="0.84896016513634776"/>
        </c:manualLayout>
      </c:layout>
      <c:barChart>
        <c:barDir val="col"/>
        <c:grouping val="clustered"/>
        <c:varyColors val="0"/>
        <c:ser>
          <c:idx val="0"/>
          <c:order val="0"/>
          <c:tx>
            <c:strRef>
              <c:f>_data!$D$2</c:f>
              <c:strCache>
                <c:ptCount val="1"/>
                <c:pt idx="0">
                  <c:v>Ordered totals</c:v>
                </c:pt>
              </c:strCache>
            </c:strRef>
          </c:tx>
          <c:spPr>
            <a:solidFill>
              <a:schemeClr val="bg1">
                <a:lumMod val="85000"/>
              </a:schemeClr>
            </a:solidFill>
            <a:ln w="6350">
              <a:solidFill>
                <a:schemeClr val="bg1">
                  <a:lumMod val="65000"/>
                </a:schemeClr>
              </a:solidFill>
              <a:prstDash val="solid"/>
            </a:ln>
          </c:spPr>
          <c:invertIfNegative val="0"/>
          <c:dPt>
            <c:idx val="0"/>
            <c:invertIfNegative val="0"/>
            <c:bubble3D val="0"/>
            <c:spPr>
              <a:solidFill>
                <a:srgbClr val="CCFFFF"/>
              </a:solidFill>
              <a:ln w="6350">
                <a:solidFill>
                  <a:schemeClr val="bg1">
                    <a:lumMod val="65000"/>
                  </a:schemeClr>
                </a:solidFill>
                <a:prstDash val="solid"/>
              </a:ln>
            </c:spPr>
            <c:extLst>
              <c:ext xmlns:c16="http://schemas.microsoft.com/office/drawing/2014/chart" uri="{C3380CC4-5D6E-409C-BE32-E72D297353CC}">
                <c16:uniqueId val="{00000001-272A-4DD0-8619-669AF28BB55A}"/>
              </c:ext>
            </c:extLst>
          </c:dPt>
          <c:dPt>
            <c:idx val="1"/>
            <c:invertIfNegative val="0"/>
            <c:bubble3D val="0"/>
            <c:spPr>
              <a:solidFill>
                <a:srgbClr val="C3E1FF"/>
              </a:solidFill>
              <a:ln w="6350">
                <a:solidFill>
                  <a:schemeClr val="bg1">
                    <a:lumMod val="65000"/>
                  </a:schemeClr>
                </a:solidFill>
                <a:prstDash val="solid"/>
              </a:ln>
            </c:spPr>
            <c:extLst>
              <c:ext xmlns:c16="http://schemas.microsoft.com/office/drawing/2014/chart" uri="{C3380CC4-5D6E-409C-BE32-E72D297353CC}">
                <c16:uniqueId val="{00000003-272A-4DD0-8619-669AF28BB55A}"/>
              </c:ext>
            </c:extLst>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_data!$E$3:$E$12</c:f>
              <c:strCache>
                <c:ptCount val="10"/>
                <c:pt idx="0">
                  <c:v>Kaizen</c:v>
                </c:pt>
                <c:pt idx="1">
                  <c:v>A3</c:v>
                </c:pt>
                <c:pt idx="2">
                  <c:v>QFD</c:v>
                </c:pt>
                <c:pt idx="3">
                  <c:v>5 whys</c:v>
                </c:pt>
                <c:pt idx="4">
                  <c:v>FMEA</c:v>
                </c:pt>
                <c:pt idx="5">
                  <c:v>RCA</c:v>
                </c:pt>
                <c:pt idx="6">
                  <c:v>SPC</c:v>
                </c:pt>
                <c:pt idx="7">
                  <c:v>Data</c:v>
                </c:pt>
                <c:pt idx="8">
                  <c:v>Hoshin Kanri</c:v>
                </c:pt>
                <c:pt idx="9">
                  <c:v>8D</c:v>
                </c:pt>
              </c:strCache>
            </c:strRef>
          </c:cat>
          <c:val>
            <c:numRef>
              <c:f>_data!$D$3:$D$12</c:f>
              <c:numCache>
                <c:formatCode>General</c:formatCode>
                <c:ptCount val="10"/>
                <c:pt idx="0">
                  <c:v>254.01</c:v>
                </c:pt>
                <c:pt idx="1">
                  <c:v>242.00200000000001</c:v>
                </c:pt>
                <c:pt idx="2">
                  <c:v>199.00299999999999</c:v>
                </c:pt>
                <c:pt idx="3">
                  <c:v>153.00700000000001</c:v>
                </c:pt>
                <c:pt idx="4">
                  <c:v>107.009</c:v>
                </c:pt>
                <c:pt idx="5">
                  <c:v>95.004000000000005</c:v>
                </c:pt>
                <c:pt idx="6">
                  <c:v>83.004999999999995</c:v>
                </c:pt>
                <c:pt idx="7">
                  <c:v>62.000999999999998</c:v>
                </c:pt>
                <c:pt idx="8">
                  <c:v>46.006</c:v>
                </c:pt>
                <c:pt idx="9">
                  <c:v>42.008000000000003</c:v>
                </c:pt>
              </c:numCache>
            </c:numRef>
          </c:val>
          <c:extLst>
            <c:ext xmlns:c16="http://schemas.microsoft.com/office/drawing/2014/chart" uri="{C3380CC4-5D6E-409C-BE32-E72D297353CC}">
              <c16:uniqueId val="{00000004-272A-4DD0-8619-669AF28BB55A}"/>
            </c:ext>
          </c:extLst>
        </c:ser>
        <c:dLbls>
          <c:showLegendKey val="0"/>
          <c:showVal val="0"/>
          <c:showCatName val="0"/>
          <c:showSerName val="0"/>
          <c:showPercent val="0"/>
          <c:showBubbleSize val="0"/>
        </c:dLbls>
        <c:gapWidth val="0"/>
        <c:axId val="183768768"/>
        <c:axId val="183769152"/>
      </c:barChart>
      <c:lineChart>
        <c:grouping val="standard"/>
        <c:varyColors val="0"/>
        <c:ser>
          <c:idx val="1"/>
          <c:order val="1"/>
          <c:tx>
            <c:strRef>
              <c:f>_data!$I$2</c:f>
              <c:strCache>
                <c:ptCount val="1"/>
                <c:pt idx="0">
                  <c:v>Accumulated %</c:v>
                </c:pt>
              </c:strCache>
            </c:strRef>
          </c:tx>
          <c:spPr>
            <a:ln w="12700" cap="flat" cmpd="sng" algn="ctr">
              <a:solidFill>
                <a:schemeClr val="dk1"/>
              </a:solidFill>
              <a:prstDash val="solid"/>
            </a:ln>
            <a:effectLst/>
          </c:spPr>
          <c:marker>
            <c:symbol val="x"/>
            <c:size val="6"/>
            <c:spPr>
              <a:solidFill>
                <a:schemeClr val="lt1"/>
              </a:solidFill>
              <a:ln w="12700" cap="flat" cmpd="sng" algn="ctr">
                <a:solidFill>
                  <a:schemeClr val="dk1"/>
                </a:solidFill>
                <a:prstDash val="solid"/>
              </a:ln>
              <a:effectLst/>
            </c:spPr>
          </c:marker>
          <c:val>
            <c:numRef>
              <c:f>_data!$I$3:$I$12</c:f>
              <c:numCache>
                <c:formatCode>0.0%</c:formatCode>
                <c:ptCount val="10"/>
                <c:pt idx="0">
                  <c:v>0.1979734996102884</c:v>
                </c:pt>
                <c:pt idx="1">
                  <c:v>0.3865939204988309</c:v>
                </c:pt>
                <c:pt idx="2">
                  <c:v>0.54169914263445051</c:v>
                </c:pt>
                <c:pt idx="3">
                  <c:v>0.66095089633671078</c:v>
                </c:pt>
                <c:pt idx="4">
                  <c:v>0.74434918160561181</c:v>
                </c:pt>
                <c:pt idx="5">
                  <c:v>0.81839438815276688</c:v>
                </c:pt>
                <c:pt idx="6">
                  <c:v>0.88308651597817611</c:v>
                </c:pt>
                <c:pt idx="7">
                  <c:v>0.93141075604052992</c:v>
                </c:pt>
                <c:pt idx="8">
                  <c:v>0.96726422447388927</c:v>
                </c:pt>
                <c:pt idx="9">
                  <c:v>1</c:v>
                </c:pt>
              </c:numCache>
            </c:numRef>
          </c:val>
          <c:smooth val="0"/>
          <c:extLst>
            <c:ext xmlns:c16="http://schemas.microsoft.com/office/drawing/2014/chart" uri="{C3380CC4-5D6E-409C-BE32-E72D297353CC}">
              <c16:uniqueId val="{00000005-272A-4DD0-8619-669AF28BB55A}"/>
            </c:ext>
          </c:extLst>
        </c:ser>
        <c:dLbls>
          <c:showLegendKey val="0"/>
          <c:showVal val="0"/>
          <c:showCatName val="0"/>
          <c:showSerName val="0"/>
          <c:showPercent val="0"/>
          <c:showBubbleSize val="0"/>
        </c:dLbls>
        <c:marker val="1"/>
        <c:smooth val="0"/>
        <c:axId val="183741064"/>
        <c:axId val="183769536"/>
      </c:lineChart>
      <c:catAx>
        <c:axId val="1837687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a:pPr>
            <a:endParaRPr lang="en-US"/>
          </a:p>
        </c:txPr>
        <c:crossAx val="183769152"/>
        <c:crosses val="autoZero"/>
        <c:auto val="1"/>
        <c:lblAlgn val="ctr"/>
        <c:lblOffset val="0"/>
        <c:tickMarkSkip val="1"/>
        <c:noMultiLvlLbl val="0"/>
      </c:catAx>
      <c:valAx>
        <c:axId val="183769152"/>
        <c:scaling>
          <c:orientation val="minMax"/>
        </c:scaling>
        <c:delete val="0"/>
        <c:axPos val="l"/>
        <c:majorGridlines>
          <c:spPr>
            <a:ln>
              <a:solidFill>
                <a:schemeClr val="bg1">
                  <a:lumMod val="85000"/>
                </a:schemeClr>
              </a:solidFill>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900">
                <a:solidFill>
                  <a:schemeClr val="bg1">
                    <a:lumMod val="50000"/>
                  </a:schemeClr>
                </a:solidFill>
              </a:defRPr>
            </a:pPr>
            <a:endParaRPr lang="en-US"/>
          </a:p>
        </c:txPr>
        <c:crossAx val="183768768"/>
        <c:crosses val="autoZero"/>
        <c:crossBetween val="between"/>
      </c:valAx>
      <c:valAx>
        <c:axId val="183769536"/>
        <c:scaling>
          <c:orientation val="minMax"/>
          <c:max val="1"/>
          <c:min val="0"/>
        </c:scaling>
        <c:delete val="0"/>
        <c:axPos val="r"/>
        <c:numFmt formatCode="0%" sourceLinked="0"/>
        <c:majorTickMark val="out"/>
        <c:minorTickMark val="none"/>
        <c:tickLblPos val="nextTo"/>
        <c:txPr>
          <a:bodyPr/>
          <a:lstStyle/>
          <a:p>
            <a:pPr>
              <a:defRPr sz="900">
                <a:solidFill>
                  <a:schemeClr val="bg1">
                    <a:lumMod val="50000"/>
                  </a:schemeClr>
                </a:solidFill>
              </a:defRPr>
            </a:pPr>
            <a:endParaRPr lang="en-US"/>
          </a:p>
        </c:txPr>
        <c:crossAx val="183741064"/>
        <c:crosses val="max"/>
        <c:crossBetween val="between"/>
      </c:valAx>
      <c:catAx>
        <c:axId val="183741064"/>
        <c:scaling>
          <c:orientation val="minMax"/>
        </c:scaling>
        <c:delete val="1"/>
        <c:axPos val="b"/>
        <c:majorTickMark val="out"/>
        <c:minorTickMark val="none"/>
        <c:tickLblPos val="none"/>
        <c:crossAx val="183769536"/>
        <c:crosses val="autoZero"/>
        <c:auto val="1"/>
        <c:lblAlgn val="ctr"/>
        <c:lblOffset val="100"/>
        <c:noMultiLvlLbl val="0"/>
      </c:catAx>
      <c:spPr>
        <a:solidFill>
          <a:srgbClr val="FCFCFC"/>
        </a:solidFill>
        <a:ln w="6350">
          <a:noFill/>
          <a:prstDash val="solid"/>
        </a:ln>
      </c:spPr>
    </c:plotArea>
    <c:plotVisOnly val="1"/>
    <c:dispBlanksAs val="gap"/>
    <c:showDLblsOverMax val="0"/>
  </c:chart>
  <c:spPr>
    <a:solidFill>
      <a:schemeClr val="bg1">
        <a:lumMod val="85000"/>
      </a:schemeClr>
    </a:solidFill>
    <a:ln w="12700">
      <a:noFill/>
    </a:ln>
  </c:spPr>
  <c:txPr>
    <a:bodyPr/>
    <a:lstStyle/>
    <a:p>
      <a:pPr>
        <a:defRPr sz="1000" b="0" i="0" u="none" strike="noStrike" baseline="0">
          <a:solidFill>
            <a:srgbClr val="000000"/>
          </a:solidFill>
          <a:latin typeface="+mn-lt"/>
          <a:ea typeface="Arial"/>
          <a:cs typeface="Arial"/>
        </a:defRPr>
      </a:pPr>
      <a:endParaRPr lang="en-US"/>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17</xdr:col>
      <xdr:colOff>0</xdr:colOff>
      <xdr:row>15</xdr:row>
      <xdr:rowOff>190499</xdr:rowOff>
    </xdr:to>
    <xdr:graphicFrame macro="">
      <xdr:nvGraphicFramePr>
        <xdr:cNvPr id="2" name="Chart 1">
          <a:extLst>
            <a:ext uri="{FF2B5EF4-FFF2-40B4-BE49-F238E27FC236}">
              <a16:creationId xmlns:a16="http://schemas.microsoft.com/office/drawing/2014/main" id="{3D7A45B0-42B3-487A-A722-770814C39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aadeddin/Desktop/QFD/House%20of%20Quality%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use of Quality 1"/>
      <sheetName val="Data Validation Sources"/>
      <sheetName val="House of Quality 2"/>
      <sheetName val="House of Quality 3"/>
      <sheetName val="House of Quality 4"/>
      <sheetName val="About"/>
    </sheetNames>
    <sheetDataSet>
      <sheetData sheetId="0" refreshError="1"/>
      <sheetData sheetId="1">
        <row r="2">
          <cell r="C2" t="str">
            <v>┼┼</v>
          </cell>
        </row>
        <row r="3">
          <cell r="C3" t="str">
            <v>┼</v>
          </cell>
        </row>
        <row r="4">
          <cell r="C4" t="str">
            <v>▬</v>
          </cell>
        </row>
        <row r="5">
          <cell r="C5" t="str">
            <v>▼</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36A4-5F7D-47BA-BAEE-481F9EE9C58F}">
  <sheetPr>
    <pageSetUpPr fitToPage="1"/>
  </sheetPr>
  <dimension ref="B1:R28"/>
  <sheetViews>
    <sheetView showGridLines="0" topLeftCell="A11" zoomScaleNormal="100" workbookViewId="0">
      <selection activeCell="D26" sqref="D26"/>
    </sheetView>
  </sheetViews>
  <sheetFormatPr defaultColWidth="9.1796875" defaultRowHeight="12" x14ac:dyDescent="0.3"/>
  <cols>
    <col min="1" max="2" width="2.7265625" style="16" customWidth="1"/>
    <col min="3" max="3" width="15.7265625" style="16" customWidth="1"/>
    <col min="4" max="4" width="30.7265625" style="16" customWidth="1"/>
    <col min="5" max="5" width="5.7265625" style="16" customWidth="1"/>
    <col min="6" max="6" width="15.7265625" style="16" customWidth="1"/>
    <col min="7" max="7" width="10.7265625" style="16" customWidth="1"/>
    <col min="8" max="8" width="5.7265625" style="16" customWidth="1"/>
    <col min="9" max="17" width="9.1796875" style="16"/>
    <col min="18" max="19" width="2.7265625" style="16" customWidth="1"/>
    <col min="20" max="16384" width="9.1796875" style="16"/>
  </cols>
  <sheetData>
    <row r="1" spans="3:18" ht="18" customHeight="1" x14ac:dyDescent="0.3">
      <c r="C1" s="31" t="e" vm="1">
        <v>#VALUE!</v>
      </c>
      <c r="D1" s="32"/>
      <c r="E1" s="35" t="s">
        <v>11</v>
      </c>
      <c r="F1" s="36"/>
      <c r="G1" s="36"/>
      <c r="H1" s="36"/>
      <c r="I1" s="36"/>
      <c r="J1" s="36"/>
      <c r="K1" s="36"/>
      <c r="L1" s="36"/>
      <c r="M1" s="36"/>
      <c r="N1" s="36"/>
      <c r="O1" s="36"/>
      <c r="P1" s="37"/>
      <c r="Q1" s="45"/>
    </row>
    <row r="2" spans="3:18" ht="18" customHeight="1" thickBot="1" x14ac:dyDescent="0.35">
      <c r="C2" s="33"/>
      <c r="D2" s="34"/>
      <c r="E2" s="38"/>
      <c r="F2" s="39"/>
      <c r="G2" s="39"/>
      <c r="H2" s="39"/>
      <c r="I2" s="39"/>
      <c r="J2" s="39"/>
      <c r="K2" s="39"/>
      <c r="L2" s="39"/>
      <c r="M2" s="39"/>
      <c r="N2" s="39"/>
      <c r="O2" s="39"/>
      <c r="P2" s="40"/>
      <c r="Q2" s="46"/>
    </row>
    <row r="3" spans="3:18" ht="18" customHeight="1" x14ac:dyDescent="0.3">
      <c r="C3" s="47" t="s">
        <v>40</v>
      </c>
      <c r="D3" s="48"/>
      <c r="E3" s="48"/>
      <c r="F3" s="48"/>
      <c r="G3" s="48"/>
      <c r="H3" s="48"/>
      <c r="I3" s="48"/>
      <c r="J3" s="48"/>
      <c r="K3" s="48"/>
      <c r="L3" s="48"/>
      <c r="M3" s="48"/>
      <c r="N3" s="48"/>
      <c r="O3" s="48"/>
      <c r="P3" s="48"/>
      <c r="Q3" s="46"/>
    </row>
    <row r="4" spans="3:18" ht="18" customHeight="1" x14ac:dyDescent="0.3">
      <c r="C4" s="49"/>
      <c r="D4" s="50"/>
      <c r="E4" s="51"/>
      <c r="F4" s="50" t="s">
        <v>37</v>
      </c>
      <c r="G4" s="50" t="s">
        <v>38</v>
      </c>
      <c r="H4" s="51"/>
      <c r="I4" s="51"/>
      <c r="J4" s="51"/>
      <c r="K4" s="51"/>
      <c r="L4" s="51"/>
      <c r="M4" s="51"/>
      <c r="N4" s="51"/>
      <c r="O4" s="51"/>
      <c r="P4" s="51"/>
      <c r="Q4" s="52"/>
      <c r="R4" s="17"/>
    </row>
    <row r="5" spans="3:18" ht="18" customHeight="1" x14ac:dyDescent="0.3">
      <c r="C5" s="49" t="s">
        <v>31</v>
      </c>
      <c r="D5" s="9"/>
      <c r="E5" s="53"/>
      <c r="F5" s="18"/>
      <c r="G5" s="18"/>
      <c r="H5" s="54" t="s">
        <v>35</v>
      </c>
      <c r="I5" s="51"/>
      <c r="J5" s="51"/>
      <c r="K5" s="51"/>
      <c r="L5" s="51"/>
      <c r="M5" s="51"/>
      <c r="N5" s="51"/>
      <c r="O5" s="51"/>
      <c r="P5" s="51"/>
      <c r="Q5" s="52"/>
      <c r="R5" s="29" t="s">
        <v>36</v>
      </c>
    </row>
    <row r="6" spans="3:18" ht="18" customHeight="1" x14ac:dyDescent="0.3">
      <c r="C6" s="49" t="s">
        <v>32</v>
      </c>
      <c r="D6" s="9"/>
      <c r="E6" s="55">
        <v>1</v>
      </c>
      <c r="F6" s="10" t="s">
        <v>19</v>
      </c>
      <c r="G6" s="11">
        <v>62</v>
      </c>
      <c r="H6" s="54"/>
      <c r="I6" s="51"/>
      <c r="J6" s="51"/>
      <c r="K6" s="51"/>
      <c r="L6" s="51"/>
      <c r="M6" s="51"/>
      <c r="N6" s="51"/>
      <c r="O6" s="51"/>
      <c r="P6" s="51"/>
      <c r="Q6" s="52"/>
      <c r="R6" s="29"/>
    </row>
    <row r="7" spans="3:18" ht="18" customHeight="1" x14ac:dyDescent="0.3">
      <c r="C7" s="49" t="s">
        <v>33</v>
      </c>
      <c r="D7" s="9"/>
      <c r="E7" s="55">
        <v>2</v>
      </c>
      <c r="F7" s="10" t="s">
        <v>20</v>
      </c>
      <c r="G7" s="11">
        <v>242</v>
      </c>
      <c r="H7" s="54"/>
      <c r="I7" s="51"/>
      <c r="J7" s="51"/>
      <c r="K7" s="51"/>
      <c r="L7" s="51"/>
      <c r="M7" s="51"/>
      <c r="N7" s="51"/>
      <c r="O7" s="51"/>
      <c r="P7" s="51"/>
      <c r="Q7" s="52"/>
      <c r="R7" s="29"/>
    </row>
    <row r="8" spans="3:18" ht="18" customHeight="1" x14ac:dyDescent="0.3">
      <c r="C8" s="49" t="s">
        <v>34</v>
      </c>
      <c r="D8" s="9"/>
      <c r="E8" s="55">
        <v>3</v>
      </c>
      <c r="F8" s="10" t="s">
        <v>21</v>
      </c>
      <c r="G8" s="11">
        <v>199</v>
      </c>
      <c r="H8" s="54"/>
      <c r="I8" s="51"/>
      <c r="J8" s="51"/>
      <c r="K8" s="51"/>
      <c r="L8" s="51"/>
      <c r="M8" s="51"/>
      <c r="N8" s="51"/>
      <c r="O8" s="51"/>
      <c r="P8" s="51"/>
      <c r="Q8" s="52"/>
      <c r="R8" s="29"/>
    </row>
    <row r="9" spans="3:18" ht="18" customHeight="1" x14ac:dyDescent="0.3">
      <c r="C9" s="56"/>
      <c r="D9" s="18"/>
      <c r="E9" s="55">
        <v>4</v>
      </c>
      <c r="F9" s="10" t="s">
        <v>22</v>
      </c>
      <c r="G9" s="11">
        <v>95</v>
      </c>
      <c r="H9" s="54"/>
      <c r="I9" s="51"/>
      <c r="J9" s="51"/>
      <c r="K9" s="51"/>
      <c r="L9" s="51"/>
      <c r="M9" s="51"/>
      <c r="N9" s="51"/>
      <c r="O9" s="51"/>
      <c r="P9" s="51"/>
      <c r="Q9" s="52"/>
      <c r="R9" s="29"/>
    </row>
    <row r="10" spans="3:18" ht="18" customHeight="1" x14ac:dyDescent="0.3">
      <c r="C10" s="49" t="s">
        <v>1</v>
      </c>
      <c r="D10" s="30" t="s">
        <v>23</v>
      </c>
      <c r="E10" s="55">
        <v>5</v>
      </c>
      <c r="F10" s="10" t="s">
        <v>24</v>
      </c>
      <c r="G10" s="11">
        <v>83</v>
      </c>
      <c r="H10" s="54"/>
      <c r="I10" s="51"/>
      <c r="J10" s="51"/>
      <c r="K10" s="51"/>
      <c r="L10" s="51"/>
      <c r="M10" s="51"/>
      <c r="N10" s="51"/>
      <c r="O10" s="51"/>
      <c r="P10" s="51"/>
      <c r="Q10" s="52"/>
      <c r="R10" s="29"/>
    </row>
    <row r="11" spans="3:18" ht="18" customHeight="1" x14ac:dyDescent="0.3">
      <c r="C11" s="49"/>
      <c r="D11" s="30"/>
      <c r="E11" s="55">
        <v>6</v>
      </c>
      <c r="F11" s="15" t="s">
        <v>41</v>
      </c>
      <c r="G11" s="11">
        <v>46</v>
      </c>
      <c r="H11" s="54"/>
      <c r="I11" s="51"/>
      <c r="J11" s="51"/>
      <c r="K11" s="51"/>
      <c r="L11" s="51"/>
      <c r="M11" s="51"/>
      <c r="N11" s="51"/>
      <c r="O11" s="51"/>
      <c r="P11" s="51"/>
      <c r="Q11" s="52"/>
      <c r="R11" s="29"/>
    </row>
    <row r="12" spans="3:18" ht="18" customHeight="1" x14ac:dyDescent="0.3">
      <c r="C12" s="49"/>
      <c r="D12" s="30"/>
      <c r="E12" s="55">
        <v>7</v>
      </c>
      <c r="F12" s="10" t="s">
        <v>25</v>
      </c>
      <c r="G12" s="11">
        <v>153</v>
      </c>
      <c r="H12" s="54"/>
      <c r="I12" s="51"/>
      <c r="J12" s="51"/>
      <c r="K12" s="51"/>
      <c r="L12" s="51"/>
      <c r="M12" s="51"/>
      <c r="N12" s="51"/>
      <c r="O12" s="51"/>
      <c r="P12" s="51"/>
      <c r="Q12" s="52"/>
      <c r="R12" s="29"/>
    </row>
    <row r="13" spans="3:18" ht="18" customHeight="1" x14ac:dyDescent="0.3">
      <c r="C13" s="56"/>
      <c r="D13" s="18"/>
      <c r="E13" s="55">
        <v>8</v>
      </c>
      <c r="F13" s="10" t="s">
        <v>26</v>
      </c>
      <c r="G13" s="11">
        <v>42</v>
      </c>
      <c r="H13" s="54"/>
      <c r="I13" s="51"/>
      <c r="J13" s="51"/>
      <c r="K13" s="51"/>
      <c r="L13" s="51"/>
      <c r="M13" s="51"/>
      <c r="N13" s="51"/>
      <c r="O13" s="51"/>
      <c r="P13" s="51"/>
      <c r="Q13" s="52"/>
      <c r="R13" s="29"/>
    </row>
    <row r="14" spans="3:18" ht="18" customHeight="1" x14ac:dyDescent="0.3">
      <c r="C14" s="57" t="s">
        <v>27</v>
      </c>
      <c r="D14" s="19">
        <f>IF(COUNTA(F6:F15)=0,"",COUNTA(F6:F15))</f>
        <v>10</v>
      </c>
      <c r="E14" s="55">
        <v>9</v>
      </c>
      <c r="F14" s="10" t="s">
        <v>28</v>
      </c>
      <c r="G14" s="11">
        <v>107</v>
      </c>
      <c r="H14" s="54"/>
      <c r="I14" s="51"/>
      <c r="J14" s="51"/>
      <c r="K14" s="51"/>
      <c r="L14" s="51"/>
      <c r="M14" s="51"/>
      <c r="N14" s="51"/>
      <c r="O14" s="51"/>
      <c r="P14" s="51"/>
      <c r="Q14" s="52"/>
      <c r="R14" s="29"/>
    </row>
    <row r="15" spans="3:18" ht="18" customHeight="1" x14ac:dyDescent="0.3">
      <c r="C15" s="57" t="s">
        <v>29</v>
      </c>
      <c r="D15" s="20">
        <f>IF(SUM(G6:G15)=0,"",SUM(G6:G15))</f>
        <v>1283</v>
      </c>
      <c r="E15" s="55">
        <v>10</v>
      </c>
      <c r="F15" s="10" t="s">
        <v>30</v>
      </c>
      <c r="G15" s="11">
        <v>254</v>
      </c>
      <c r="H15" s="54"/>
      <c r="I15" s="51"/>
      <c r="J15" s="51"/>
      <c r="K15" s="51"/>
      <c r="L15" s="51"/>
      <c r="M15" s="51"/>
      <c r="N15" s="51"/>
      <c r="O15" s="51"/>
      <c r="P15" s="51"/>
      <c r="Q15" s="52"/>
      <c r="R15" s="29"/>
    </row>
    <row r="16" spans="3:18" ht="18" customHeight="1" x14ac:dyDescent="0.3">
      <c r="C16" s="49"/>
      <c r="D16" s="21"/>
      <c r="E16" s="58"/>
      <c r="F16" s="22"/>
      <c r="G16" s="23"/>
      <c r="H16" s="51"/>
      <c r="I16" s="51"/>
      <c r="J16" s="51"/>
      <c r="K16" s="51"/>
      <c r="L16" s="51"/>
      <c r="M16" s="51"/>
      <c r="N16" s="51"/>
      <c r="O16" s="51"/>
      <c r="P16" s="51"/>
      <c r="Q16" s="52"/>
      <c r="R16" s="17"/>
    </row>
    <row r="17" spans="2:17" ht="18" customHeight="1" x14ac:dyDescent="0.3">
      <c r="C17" s="59"/>
      <c r="D17" s="48"/>
      <c r="E17" s="48"/>
      <c r="F17" s="48"/>
      <c r="G17" s="48"/>
      <c r="H17" s="48"/>
      <c r="I17" s="48"/>
      <c r="J17" s="48"/>
      <c r="K17" s="48"/>
      <c r="L17" s="48"/>
      <c r="M17" s="48"/>
      <c r="N17" s="48"/>
      <c r="O17" s="48"/>
      <c r="P17" s="48"/>
      <c r="Q17" s="46"/>
    </row>
    <row r="18" spans="2:17" ht="18" customHeight="1" x14ac:dyDescent="0.3">
      <c r="C18" s="56" t="s">
        <v>39</v>
      </c>
      <c r="D18" s="48"/>
      <c r="E18" s="48"/>
      <c r="F18" s="48"/>
      <c r="G18" s="48"/>
      <c r="H18" s="48"/>
      <c r="I18" s="48"/>
      <c r="J18" s="48"/>
      <c r="K18" s="48"/>
      <c r="L18" s="48"/>
      <c r="M18" s="48"/>
      <c r="N18" s="48"/>
      <c r="O18" s="48"/>
      <c r="P18" s="48"/>
      <c r="Q18" s="46"/>
    </row>
    <row r="19" spans="2:17" ht="18" customHeight="1" x14ac:dyDescent="0.3">
      <c r="B19" s="24">
        <v>1</v>
      </c>
      <c r="C19" s="60"/>
      <c r="D19" s="12"/>
      <c r="E19" s="12"/>
      <c r="F19" s="12"/>
      <c r="G19" s="12"/>
      <c r="H19" s="12"/>
      <c r="I19" s="12"/>
      <c r="J19" s="12"/>
      <c r="K19" s="12"/>
      <c r="L19" s="12"/>
      <c r="M19" s="12"/>
      <c r="N19" s="12"/>
      <c r="O19" s="12"/>
      <c r="P19" s="12"/>
      <c r="Q19" s="61"/>
    </row>
    <row r="20" spans="2:17" ht="18" customHeight="1" x14ac:dyDescent="0.3">
      <c r="B20" s="24">
        <v>2</v>
      </c>
      <c r="C20" s="60"/>
      <c r="D20" s="12"/>
      <c r="E20" s="12"/>
      <c r="F20" s="12"/>
      <c r="G20" s="12"/>
      <c r="H20" s="12"/>
      <c r="I20" s="12"/>
      <c r="J20" s="12"/>
      <c r="K20" s="12"/>
      <c r="L20" s="12"/>
      <c r="M20" s="12"/>
      <c r="N20" s="12"/>
      <c r="O20" s="12"/>
      <c r="P20" s="12"/>
      <c r="Q20" s="61"/>
    </row>
    <row r="21" spans="2:17" ht="18" customHeight="1" x14ac:dyDescent="0.3">
      <c r="B21" s="24">
        <v>3</v>
      </c>
      <c r="C21" s="60"/>
      <c r="D21" s="12"/>
      <c r="E21" s="12"/>
      <c r="F21" s="12"/>
      <c r="G21" s="12"/>
      <c r="H21" s="12"/>
      <c r="I21" s="12"/>
      <c r="J21" s="12"/>
      <c r="K21" s="12"/>
      <c r="L21" s="12"/>
      <c r="M21" s="12"/>
      <c r="N21" s="12"/>
      <c r="O21" s="12"/>
      <c r="P21" s="12"/>
      <c r="Q21" s="61"/>
    </row>
    <row r="22" spans="2:17" ht="18" customHeight="1" x14ac:dyDescent="0.3">
      <c r="B22" s="24">
        <v>4</v>
      </c>
      <c r="C22" s="60"/>
      <c r="D22" s="12"/>
      <c r="E22" s="12"/>
      <c r="F22" s="12"/>
      <c r="G22" s="12"/>
      <c r="H22" s="12"/>
      <c r="I22" s="12"/>
      <c r="J22" s="12"/>
      <c r="K22" s="12"/>
      <c r="L22" s="12"/>
      <c r="M22" s="12"/>
      <c r="N22" s="12"/>
      <c r="O22" s="12"/>
      <c r="P22" s="12"/>
      <c r="Q22" s="61"/>
    </row>
    <row r="23" spans="2:17" ht="18" customHeight="1" x14ac:dyDescent="0.3">
      <c r="B23" s="24">
        <v>5</v>
      </c>
      <c r="C23" s="60"/>
      <c r="D23" s="12"/>
      <c r="E23" s="12"/>
      <c r="F23" s="12"/>
      <c r="G23" s="12"/>
      <c r="H23" s="12"/>
      <c r="I23" s="12"/>
      <c r="J23" s="12"/>
      <c r="K23" s="12"/>
      <c r="L23" s="12"/>
      <c r="M23" s="12"/>
      <c r="N23" s="12"/>
      <c r="O23" s="12"/>
      <c r="P23" s="12"/>
      <c r="Q23" s="61"/>
    </row>
    <row r="24" spans="2:17" ht="18" customHeight="1" thickBot="1" x14ac:dyDescent="0.35">
      <c r="C24" s="59"/>
      <c r="D24" s="48"/>
      <c r="E24" s="48"/>
      <c r="F24" s="48"/>
      <c r="G24" s="48"/>
      <c r="H24" s="48"/>
      <c r="I24" s="48"/>
      <c r="J24" s="48"/>
      <c r="K24" s="48"/>
      <c r="L24" s="48"/>
      <c r="M24" s="48"/>
      <c r="N24" s="48"/>
      <c r="O24" s="48"/>
      <c r="P24" s="48"/>
      <c r="Q24" s="46"/>
    </row>
    <row r="25" spans="2:17" ht="16" thickBot="1" x14ac:dyDescent="0.35">
      <c r="C25" s="62" t="s">
        <v>51</v>
      </c>
      <c r="D25" s="63"/>
      <c r="E25" s="63"/>
      <c r="F25" s="63"/>
      <c r="G25" s="63"/>
      <c r="H25" s="63"/>
      <c r="I25" s="63"/>
      <c r="J25" s="63"/>
      <c r="K25" s="63"/>
      <c r="L25" s="63"/>
      <c r="M25" s="63"/>
      <c r="N25" s="63"/>
      <c r="O25" s="63"/>
      <c r="P25" s="63"/>
      <c r="Q25" s="64"/>
    </row>
    <row r="26" spans="2:17" ht="12.75" customHeight="1" x14ac:dyDescent="0.3"/>
    <row r="27" spans="2:17" x14ac:dyDescent="0.3">
      <c r="C27" s="25"/>
      <c r="D27" s="26"/>
    </row>
    <row r="28" spans="2:17" x14ac:dyDescent="0.3">
      <c r="C28" s="25"/>
      <c r="D28" s="26"/>
    </row>
  </sheetData>
  <mergeCells count="6">
    <mergeCell ref="C25:Q25"/>
    <mergeCell ref="H5:H15"/>
    <mergeCell ref="R5:R15"/>
    <mergeCell ref="D10:D12"/>
    <mergeCell ref="C1:D2"/>
    <mergeCell ref="E1:P2"/>
  </mergeCells>
  <printOptions horizontalCentered="1" verticalCentered="1"/>
  <pageMargins left="0.1" right="0.1" top="0.2" bottom="0.2" header="0.2" footer="0.2"/>
  <pageSetup scale="77"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AA6B-3877-4EA5-A322-A125FA6970B2}">
  <dimension ref="B2:I13"/>
  <sheetViews>
    <sheetView showGridLines="0" zoomScale="85" zoomScaleNormal="85" workbookViewId="0">
      <selection activeCell="I4" sqref="I4"/>
    </sheetView>
  </sheetViews>
  <sheetFormatPr defaultColWidth="9.1796875" defaultRowHeight="14.5" x14ac:dyDescent="0.35"/>
  <cols>
    <col min="1" max="1" width="9.1796875" style="5"/>
    <col min="2" max="9" width="17.54296875" style="5" customWidth="1"/>
    <col min="10" max="16384" width="9.1796875" style="5"/>
  </cols>
  <sheetData>
    <row r="2" spans="2:9" ht="18" customHeight="1" x14ac:dyDescent="0.35">
      <c r="B2" s="3" t="s">
        <v>12</v>
      </c>
      <c r="C2" s="4" t="s">
        <v>13</v>
      </c>
      <c r="D2" s="4" t="s">
        <v>14</v>
      </c>
      <c r="E2" s="4" t="s">
        <v>15</v>
      </c>
      <c r="F2" s="3" t="s">
        <v>12</v>
      </c>
      <c r="G2" s="3" t="s">
        <v>16</v>
      </c>
      <c r="H2" s="4" t="s">
        <v>17</v>
      </c>
      <c r="I2" s="4" t="s">
        <v>18</v>
      </c>
    </row>
    <row r="3" spans="2:9" ht="18" customHeight="1" x14ac:dyDescent="0.35">
      <c r="B3" s="13" t="str">
        <f>'Pareto Chart'!F6</f>
        <v>Data</v>
      </c>
      <c r="C3" s="14">
        <f>'Pareto Chart'!G6+0.001</f>
        <v>62.000999999999998</v>
      </c>
      <c r="D3" s="6">
        <f>LARGE($C$3:$C$12,1)</f>
        <v>254.01</v>
      </c>
      <c r="E3" s="6" t="str">
        <f t="shared" ref="E3:E12" si="0">IF(VLOOKUP(D3,$C$3:$F$12,4,FALSE)=0,"",VLOOKUP(D3,$C$3:$F$12,4,FALSE))</f>
        <v>Kaizen</v>
      </c>
      <c r="F3" s="6" t="str">
        <f t="shared" ref="F3:F12" si="1">B3</f>
        <v>Data</v>
      </c>
      <c r="G3" s="6">
        <f>TRUNC(D3)</f>
        <v>254</v>
      </c>
      <c r="H3" s="7">
        <f t="shared" ref="H3:H12" si="2">IF(ISERROR(G3/$G$13),"",G3/$G$13)</f>
        <v>0.1979734996102884</v>
      </c>
      <c r="I3" s="7">
        <f>IF(H3&lt;&gt;"",H3,"")</f>
        <v>0.1979734996102884</v>
      </c>
    </row>
    <row r="4" spans="2:9" ht="18" customHeight="1" x14ac:dyDescent="0.35">
      <c r="B4" s="13" t="str">
        <f>'Pareto Chart'!F7</f>
        <v>A3</v>
      </c>
      <c r="C4" s="14">
        <f>'Pareto Chart'!G7+0.002</f>
        <v>242.00200000000001</v>
      </c>
      <c r="D4" s="6">
        <f>LARGE($C$3:$C$12,2)</f>
        <v>242.00200000000001</v>
      </c>
      <c r="E4" s="6" t="str">
        <f t="shared" si="0"/>
        <v>A3</v>
      </c>
      <c r="F4" s="6" t="str">
        <f t="shared" si="1"/>
        <v>A3</v>
      </c>
      <c r="G4" s="6">
        <f t="shared" ref="G4:G12" si="3">TRUNC(D4)</f>
        <v>242</v>
      </c>
      <c r="H4" s="7">
        <f t="shared" si="2"/>
        <v>0.18862042088854247</v>
      </c>
      <c r="I4" s="7">
        <f>IF(H4&lt;&gt;"",H4+I3,"")</f>
        <v>0.3865939204988309</v>
      </c>
    </row>
    <row r="5" spans="2:9" ht="18" customHeight="1" x14ac:dyDescent="0.35">
      <c r="B5" s="13" t="str">
        <f>'Pareto Chart'!F8</f>
        <v>QFD</v>
      </c>
      <c r="C5" s="14">
        <f>'Pareto Chart'!G8+0.003</f>
        <v>199.00299999999999</v>
      </c>
      <c r="D5" s="6">
        <f>LARGE($C$3:$C$12,3)</f>
        <v>199.00299999999999</v>
      </c>
      <c r="E5" s="6" t="str">
        <f t="shared" si="0"/>
        <v>QFD</v>
      </c>
      <c r="F5" s="6" t="str">
        <f t="shared" si="1"/>
        <v>QFD</v>
      </c>
      <c r="G5" s="6">
        <f t="shared" si="3"/>
        <v>199</v>
      </c>
      <c r="H5" s="7">
        <f t="shared" si="2"/>
        <v>0.15510522213561964</v>
      </c>
      <c r="I5" s="7">
        <f>IF(H5&lt;&gt;"",H5+I4,"")</f>
        <v>0.54169914263445051</v>
      </c>
    </row>
    <row r="6" spans="2:9" ht="18" customHeight="1" x14ac:dyDescent="0.35">
      <c r="B6" s="13" t="str">
        <f>'Pareto Chart'!F9</f>
        <v>RCA</v>
      </c>
      <c r="C6" s="14">
        <f>'Pareto Chart'!G9+0.004</f>
        <v>95.004000000000005</v>
      </c>
      <c r="D6" s="6">
        <f>LARGE($C$3:$C$12,4)</f>
        <v>153.00700000000001</v>
      </c>
      <c r="E6" s="6" t="str">
        <f t="shared" si="0"/>
        <v>5 whys</v>
      </c>
      <c r="F6" s="6" t="str">
        <f t="shared" si="1"/>
        <v>RCA</v>
      </c>
      <c r="G6" s="6">
        <f t="shared" si="3"/>
        <v>153</v>
      </c>
      <c r="H6" s="7">
        <f t="shared" si="2"/>
        <v>0.11925175370226032</v>
      </c>
      <c r="I6" s="7">
        <f t="shared" ref="I6:I12" si="4">IF(H6&lt;&gt;"",H6+I5,"")</f>
        <v>0.66095089633671078</v>
      </c>
    </row>
    <row r="7" spans="2:9" ht="18" customHeight="1" x14ac:dyDescent="0.35">
      <c r="B7" s="13" t="str">
        <f>'Pareto Chart'!F10</f>
        <v>SPC</v>
      </c>
      <c r="C7" s="14">
        <f>'Pareto Chart'!G10+0.005</f>
        <v>83.004999999999995</v>
      </c>
      <c r="D7" s="6">
        <f>LARGE($C$3:$C$12,5)</f>
        <v>107.009</v>
      </c>
      <c r="E7" s="6" t="str">
        <f t="shared" si="0"/>
        <v>FMEA</v>
      </c>
      <c r="F7" s="6" t="str">
        <f t="shared" si="1"/>
        <v>SPC</v>
      </c>
      <c r="G7" s="6">
        <f t="shared" si="3"/>
        <v>107</v>
      </c>
      <c r="H7" s="7">
        <f t="shared" si="2"/>
        <v>8.3398285268901015E-2</v>
      </c>
      <c r="I7" s="7">
        <f t="shared" si="4"/>
        <v>0.74434918160561181</v>
      </c>
    </row>
    <row r="8" spans="2:9" ht="18" customHeight="1" x14ac:dyDescent="0.35">
      <c r="B8" s="13" t="str">
        <f>'Pareto Chart'!F11</f>
        <v>Hoshin Kanri</v>
      </c>
      <c r="C8" s="14">
        <f>'Pareto Chart'!G11+0.006</f>
        <v>46.006</v>
      </c>
      <c r="D8" s="6">
        <f>LARGE($C$3:$C$12,6)</f>
        <v>95.004000000000005</v>
      </c>
      <c r="E8" s="6" t="str">
        <f t="shared" si="0"/>
        <v>RCA</v>
      </c>
      <c r="F8" s="6" t="str">
        <f t="shared" si="1"/>
        <v>Hoshin Kanri</v>
      </c>
      <c r="G8" s="6">
        <f t="shared" si="3"/>
        <v>95</v>
      </c>
      <c r="H8" s="7">
        <f t="shared" si="2"/>
        <v>7.4045206547155101E-2</v>
      </c>
      <c r="I8" s="7">
        <f t="shared" si="4"/>
        <v>0.81839438815276688</v>
      </c>
    </row>
    <row r="9" spans="2:9" ht="18" customHeight="1" x14ac:dyDescent="0.35">
      <c r="B9" s="13" t="str">
        <f>'Pareto Chart'!F12</f>
        <v>5 whys</v>
      </c>
      <c r="C9" s="14">
        <f>'Pareto Chart'!G12+0.007</f>
        <v>153.00700000000001</v>
      </c>
      <c r="D9" s="6">
        <f>LARGE($C$3:$C$12,7)</f>
        <v>83.004999999999995</v>
      </c>
      <c r="E9" s="6" t="str">
        <f t="shared" si="0"/>
        <v>SPC</v>
      </c>
      <c r="F9" s="6" t="str">
        <f t="shared" si="1"/>
        <v>5 whys</v>
      </c>
      <c r="G9" s="6">
        <f t="shared" si="3"/>
        <v>83</v>
      </c>
      <c r="H9" s="7">
        <f t="shared" si="2"/>
        <v>6.4692127825409201E-2</v>
      </c>
      <c r="I9" s="7">
        <f t="shared" si="4"/>
        <v>0.88308651597817611</v>
      </c>
    </row>
    <row r="10" spans="2:9" ht="18" customHeight="1" x14ac:dyDescent="0.35">
      <c r="B10" s="13" t="str">
        <f>'Pareto Chart'!F13</f>
        <v>8D</v>
      </c>
      <c r="C10" s="14">
        <f>'Pareto Chart'!G13+0.008</f>
        <v>42.008000000000003</v>
      </c>
      <c r="D10" s="6">
        <f>LARGE($C$3:$C$12,8)</f>
        <v>62.000999999999998</v>
      </c>
      <c r="E10" s="6" t="str">
        <f t="shared" si="0"/>
        <v>Data</v>
      </c>
      <c r="F10" s="6" t="str">
        <f t="shared" si="1"/>
        <v>8D</v>
      </c>
      <c r="G10" s="6">
        <f t="shared" si="3"/>
        <v>62</v>
      </c>
      <c r="H10" s="7">
        <f t="shared" si="2"/>
        <v>4.8324240062353856E-2</v>
      </c>
      <c r="I10" s="7">
        <f t="shared" si="4"/>
        <v>0.93141075604052992</v>
      </c>
    </row>
    <row r="11" spans="2:9" ht="18" customHeight="1" x14ac:dyDescent="0.35">
      <c r="B11" s="13" t="str">
        <f>'Pareto Chart'!F14</f>
        <v>FMEA</v>
      </c>
      <c r="C11" s="14">
        <f>'Pareto Chart'!G14+0.009</f>
        <v>107.009</v>
      </c>
      <c r="D11" s="6">
        <f>LARGE($C$3:$C$12,9)</f>
        <v>46.006</v>
      </c>
      <c r="E11" s="6" t="str">
        <f t="shared" si="0"/>
        <v>Hoshin Kanri</v>
      </c>
      <c r="F11" s="6" t="str">
        <f t="shared" si="1"/>
        <v>FMEA</v>
      </c>
      <c r="G11" s="6">
        <f t="shared" si="3"/>
        <v>46</v>
      </c>
      <c r="H11" s="7">
        <f t="shared" si="2"/>
        <v>3.5853468433359313E-2</v>
      </c>
      <c r="I11" s="7">
        <f t="shared" si="4"/>
        <v>0.96726422447388927</v>
      </c>
    </row>
    <row r="12" spans="2:9" ht="18" customHeight="1" x14ac:dyDescent="0.35">
      <c r="B12" s="13" t="str">
        <f>'Pareto Chart'!F15</f>
        <v>Kaizen</v>
      </c>
      <c r="C12" s="14">
        <f>'Pareto Chart'!G15+0.01</f>
        <v>254.01</v>
      </c>
      <c r="D12" s="6">
        <f>LARGE($C$3:$C$12,10)</f>
        <v>42.008000000000003</v>
      </c>
      <c r="E12" s="6" t="str">
        <f t="shared" si="0"/>
        <v>8D</v>
      </c>
      <c r="F12" s="6" t="str">
        <f t="shared" si="1"/>
        <v>Kaizen</v>
      </c>
      <c r="G12" s="6">
        <f t="shared" si="3"/>
        <v>42</v>
      </c>
      <c r="H12" s="7">
        <f t="shared" si="2"/>
        <v>3.2735775526110678E-2</v>
      </c>
      <c r="I12" s="7">
        <f t="shared" si="4"/>
        <v>1</v>
      </c>
    </row>
    <row r="13" spans="2:9" x14ac:dyDescent="0.35">
      <c r="D13" s="8"/>
      <c r="G13" s="8">
        <f>SUM(G3:G12)</f>
        <v>1283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22ED-52B0-4175-B2CB-B579B4EF074D}">
  <sheetPr>
    <pageSetUpPr fitToPage="1"/>
  </sheetPr>
  <dimension ref="A1:E18"/>
  <sheetViews>
    <sheetView tabSelected="1" workbookViewId="0">
      <selection activeCell="B1" sqref="B1:E18"/>
    </sheetView>
  </sheetViews>
  <sheetFormatPr defaultColWidth="9.1796875" defaultRowHeight="14.5" x14ac:dyDescent="0.25"/>
  <cols>
    <col min="1" max="1" width="2.7265625" style="1" customWidth="1"/>
    <col min="2" max="2" width="7.7265625" style="1" customWidth="1"/>
    <col min="3" max="3" width="77.7265625" style="1" customWidth="1"/>
    <col min="4" max="4" width="2.7265625" style="1" customWidth="1"/>
    <col min="5" max="5" width="87.7265625" style="1" customWidth="1"/>
    <col min="6" max="6" width="7.7265625" style="1" customWidth="1"/>
    <col min="7" max="16384" width="9.1796875" style="1"/>
  </cols>
  <sheetData>
    <row r="1" spans="1:5" ht="27.75" customHeight="1" x14ac:dyDescent="0.25">
      <c r="B1" s="68" t="e" vm="1">
        <v>#VALUE!</v>
      </c>
      <c r="C1" s="69" t="s">
        <v>0</v>
      </c>
      <c r="D1" s="69"/>
      <c r="E1" s="70"/>
    </row>
    <row r="2" spans="1:5" ht="15.5" x14ac:dyDescent="0.25">
      <c r="B2" s="71" t="s">
        <v>1</v>
      </c>
      <c r="C2" s="27"/>
      <c r="D2" s="42"/>
      <c r="E2" s="72" t="s">
        <v>2</v>
      </c>
    </row>
    <row r="3" spans="1:5" ht="15" customHeight="1" x14ac:dyDescent="0.25">
      <c r="B3" s="73" t="s">
        <v>42</v>
      </c>
      <c r="C3" s="41"/>
      <c r="D3" s="43"/>
      <c r="E3" s="74" t="s">
        <v>3</v>
      </c>
    </row>
    <row r="4" spans="1:5" x14ac:dyDescent="0.25">
      <c r="B4" s="75"/>
      <c r="C4" s="41"/>
      <c r="D4" s="43"/>
      <c r="E4" s="74" t="s">
        <v>4</v>
      </c>
    </row>
    <row r="5" spans="1:5" x14ac:dyDescent="0.25">
      <c r="B5" s="75"/>
      <c r="C5" s="41"/>
      <c r="D5" s="43"/>
      <c r="E5" s="74" t="s">
        <v>5</v>
      </c>
    </row>
    <row r="6" spans="1:5" x14ac:dyDescent="0.25">
      <c r="B6" s="75"/>
      <c r="C6" s="41"/>
      <c r="D6" s="43"/>
      <c r="E6" s="74" t="s">
        <v>6</v>
      </c>
    </row>
    <row r="7" spans="1:5" ht="15.5" x14ac:dyDescent="0.25">
      <c r="B7" s="71" t="s">
        <v>7</v>
      </c>
      <c r="C7" s="27"/>
      <c r="D7" s="43"/>
      <c r="E7" s="74" t="s">
        <v>8</v>
      </c>
    </row>
    <row r="8" spans="1:5" x14ac:dyDescent="0.25">
      <c r="A8" s="2">
        <v>1</v>
      </c>
      <c r="B8" s="76" t="s">
        <v>43</v>
      </c>
      <c r="C8" s="28"/>
      <c r="D8" s="43"/>
      <c r="E8" s="77"/>
    </row>
    <row r="9" spans="1:5" ht="15.5" x14ac:dyDescent="0.25">
      <c r="A9" s="2">
        <v>2</v>
      </c>
      <c r="B9" s="76" t="s">
        <v>44</v>
      </c>
      <c r="C9" s="28"/>
      <c r="D9" s="43"/>
      <c r="E9" s="72" t="s">
        <v>9</v>
      </c>
    </row>
    <row r="10" spans="1:5" x14ac:dyDescent="0.25">
      <c r="A10" s="2">
        <v>3</v>
      </c>
      <c r="B10" s="76" t="s">
        <v>45</v>
      </c>
      <c r="C10" s="28"/>
      <c r="D10" s="43"/>
      <c r="E10" s="74"/>
    </row>
    <row r="11" spans="1:5" x14ac:dyDescent="0.25">
      <c r="A11" s="2">
        <v>4</v>
      </c>
      <c r="B11" s="76" t="s">
        <v>46</v>
      </c>
      <c r="C11" s="28"/>
      <c r="D11" s="43"/>
      <c r="E11" s="78"/>
    </row>
    <row r="12" spans="1:5" x14ac:dyDescent="0.25">
      <c r="A12" s="2">
        <v>5</v>
      </c>
      <c r="B12" s="76" t="s">
        <v>47</v>
      </c>
      <c r="C12" s="28"/>
      <c r="D12" s="43"/>
      <c r="E12" s="74"/>
    </row>
    <row r="13" spans="1:5" x14ac:dyDescent="0.25">
      <c r="A13" s="2">
        <v>6</v>
      </c>
      <c r="B13" s="76" t="s">
        <v>48</v>
      </c>
      <c r="C13" s="28"/>
      <c r="D13" s="43"/>
      <c r="E13" s="78"/>
    </row>
    <row r="14" spans="1:5" x14ac:dyDescent="0.25">
      <c r="A14" s="2">
        <v>7</v>
      </c>
      <c r="B14" s="76" t="s">
        <v>49</v>
      </c>
      <c r="C14" s="28"/>
      <c r="D14" s="43"/>
      <c r="E14" s="74"/>
    </row>
    <row r="15" spans="1:5" x14ac:dyDescent="0.25">
      <c r="A15" s="2">
        <v>8</v>
      </c>
      <c r="B15" s="76" t="s">
        <v>50</v>
      </c>
      <c r="C15" s="28"/>
      <c r="D15" s="43"/>
      <c r="E15" s="74" t="s">
        <v>52</v>
      </c>
    </row>
    <row r="16" spans="1:5" x14ac:dyDescent="0.25">
      <c r="A16" s="2">
        <v>9</v>
      </c>
      <c r="B16" s="76" t="s">
        <v>10</v>
      </c>
      <c r="C16" s="28"/>
      <c r="D16" s="44"/>
      <c r="E16" s="78"/>
    </row>
    <row r="17" spans="1:5" ht="15" thickBot="1" x14ac:dyDescent="0.3">
      <c r="A17" s="2"/>
      <c r="B17" s="79"/>
      <c r="C17" s="80"/>
      <c r="D17" s="80"/>
      <c r="E17" s="81"/>
    </row>
    <row r="18" spans="1:5" ht="16" thickBot="1" x14ac:dyDescent="0.3">
      <c r="B18" s="65" t="s">
        <v>51</v>
      </c>
      <c r="C18" s="66"/>
      <c r="D18" s="66"/>
      <c r="E18" s="67"/>
    </row>
  </sheetData>
  <mergeCells count="4">
    <mergeCell ref="B3:C6"/>
    <mergeCell ref="C1:E1"/>
    <mergeCell ref="B18:E18"/>
    <mergeCell ref="D2:D16"/>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Pareto Chart</vt:lpstr>
      <vt:lpstr>_data</vt:lpstr>
      <vt:lpstr>Guide</vt:lpstr>
      <vt:lpstr>Guide!Print_Area</vt:lpstr>
      <vt:lpstr>'Pareto Chart'!Print_Area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Tulsi Ranaot</cp:lastModifiedBy>
  <cp:lastPrinted>2025-07-19T16:21:32Z</cp:lastPrinted>
  <dcterms:created xsi:type="dcterms:W3CDTF">1999-07-21T13:29:36Z</dcterms:created>
  <dcterms:modified xsi:type="dcterms:W3CDTF">2025-10-04T09:35:20Z</dcterms:modified>
  <cp:version>3.1</cp:version>
</cp:coreProperties>
</file>