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DB536850-0197-4A1B-8388-EE3259B842D6}" xr6:coauthVersionLast="47" xr6:coauthVersionMax="47" xr10:uidLastSave="{00000000-0000-0000-0000-000000000000}"/>
  <bookViews>
    <workbookView xWindow="-110" yWindow="-110" windowWidth="19420" windowHeight="10300" tabRatio="896" activeTab="2" xr2:uid="{00000000-000D-0000-FFFF-FFFF00000000}"/>
  </bookViews>
  <sheets>
    <sheet name="Dashboard" sheetId="25" r:id="rId1"/>
    <sheet name="Production" sheetId="24" r:id="rId2"/>
    <sheet name="Guide" sheetId="26" r:id="rId3"/>
  </sheets>
  <definedNames>
    <definedName name="_xlnm.Print_Area" localSheetId="0">Dashboard!$A$1:$R$40</definedName>
    <definedName name="_xlnm.Print_Area" localSheetId="2">Guide!$A$1:$F$27</definedName>
    <definedName name="_xlnm.Print_Area" localSheetId="1">Production!$A$1:$AB$21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24" l="1"/>
  <c r="AF2" i="24"/>
  <c r="AD2" i="24"/>
  <c r="AD3" i="24"/>
  <c r="AA19" i="24" l="1"/>
  <c r="AA17" i="24"/>
  <c r="AA15" i="24"/>
  <c r="AA13" i="24"/>
  <c r="AA11" i="24"/>
  <c r="AJ3" i="24" s="1"/>
  <c r="Z19" i="24" l="1"/>
  <c r="Z17" i="24"/>
  <c r="Z15" i="24"/>
  <c r="Z13" i="24"/>
  <c r="Z11" i="24"/>
  <c r="V19" i="24"/>
  <c r="V17" i="24"/>
  <c r="V15" i="24"/>
  <c r="V13" i="24"/>
  <c r="V11" i="24"/>
  <c r="W19" i="24"/>
  <c r="W17" i="24"/>
  <c r="W15" i="24"/>
  <c r="W13" i="24"/>
  <c r="W11" i="24"/>
  <c r="AJ2" i="24" l="1"/>
  <c r="S9" i="25"/>
  <c r="S7" i="25" l="1"/>
  <c r="S10" i="25"/>
  <c r="S8" i="25"/>
  <c r="S12" i="25" l="1"/>
  <c r="S11" i="25" l="1"/>
  <c r="M6" i="25"/>
  <c r="O3" i="24" l="1"/>
  <c r="J6" i="25"/>
  <c r="O4" i="24" l="1"/>
  <c r="P4" i="24" l="1"/>
  <c r="K6" i="25"/>
  <c r="S6" i="25" s="1"/>
  <c r="AB19" i="24"/>
  <c r="AB17" i="24"/>
  <c r="AB15" i="24"/>
  <c r="AB13" i="24"/>
  <c r="AB11" i="24"/>
  <c r="AL2" i="24" l="1"/>
  <c r="AL3" i="24"/>
  <c r="B19" i="24"/>
  <c r="B17" i="24"/>
  <c r="B15" i="24"/>
  <c r="B13" i="24"/>
  <c r="B11" i="24"/>
  <c r="Q6" i="25" l="1"/>
  <c r="O6" i="24"/>
  <c r="C4" i="24"/>
  <c r="I4" i="24" l="1"/>
  <c r="C2" i="24"/>
  <c r="AN1" i="24"/>
  <c r="AO1" i="24" s="1"/>
  <c r="AP1" i="24" s="1"/>
  <c r="AN2" i="24" l="1"/>
  <c r="AO2" i="24" s="1"/>
  <c r="AP2" i="24" s="1"/>
  <c r="AN3" i="24"/>
  <c r="AO3" i="24" s="1"/>
  <c r="AP3" i="24" s="1"/>
  <c r="AN4" i="24"/>
  <c r="AO4" i="24" s="1"/>
  <c r="AP4" i="24" s="1"/>
  <c r="AN5" i="24"/>
  <c r="AO5" i="24" s="1"/>
  <c r="AP5" i="24" s="1"/>
  <c r="AN6" i="24"/>
  <c r="AO6" i="24" s="1"/>
  <c r="AP6" i="24" s="1"/>
  <c r="AN7" i="24"/>
  <c r="AO7" i="24" s="1"/>
  <c r="AP7" i="24" s="1"/>
  <c r="AH2" i="24" l="1"/>
  <c r="V3" i="24" s="1"/>
  <c r="O5" i="24"/>
  <c r="P5" i="24"/>
  <c r="L6" i="25"/>
  <c r="AH3" i="24"/>
  <c r="N6" i="25" l="1"/>
  <c r="V5" i="24"/>
  <c r="S13" i="25"/>
  <c r="Z3" i="24"/>
  <c r="Z5" i="24" l="1"/>
  <c r="P6" i="25" l="1"/>
  <c r="O6" i="2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<sst xmlns="http://schemas.openxmlformats.org/spreadsheetml/2006/main" count="149" uniqueCount="124">
  <si>
    <t>Unit</t>
  </si>
  <si>
    <t>Trend</t>
  </si>
  <si>
    <t>◄ Back to Main Page</t>
  </si>
  <si>
    <t>p</t>
  </si>
  <si>
    <t>Metric should increase</t>
  </si>
  <si>
    <t>q</t>
  </si>
  <si>
    <t>Metric should decrease</t>
  </si>
  <si>
    <t>Non-performance metric</t>
  </si>
  <si>
    <t>NA</t>
  </si>
  <si>
    <t>Source of data</t>
  </si>
  <si>
    <t>KPI or data not available</t>
  </si>
  <si>
    <t>Legend</t>
  </si>
  <si>
    <t>Total weight</t>
  </si>
  <si>
    <t>Blank</t>
  </si>
  <si>
    <t>% improved</t>
  </si>
  <si>
    <t>Improvement</t>
  </si>
  <si>
    <t>Key</t>
  </si>
  <si>
    <t>Key?</t>
  </si>
  <si>
    <t>Total</t>
  </si>
  <si>
    <t>% ready</t>
  </si>
  <si>
    <t>Ready</t>
  </si>
  <si>
    <t>% on target</t>
  </si>
  <si>
    <t>Count weight</t>
  </si>
  <si>
    <t>Complete or incomplete / share or hide</t>
  </si>
  <si>
    <t>A key performance indicator</t>
  </si>
  <si>
    <t>Comments/ideas:</t>
  </si>
  <si>
    <t>Weight</t>
  </si>
  <si>
    <t>Automatic based on the readiness and if it is key</t>
  </si>
  <si>
    <t>Code</t>
  </si>
  <si>
    <t>Equation</t>
  </si>
  <si>
    <t>Collection frequency</t>
  </si>
  <si>
    <t>Owner</t>
  </si>
  <si>
    <t>Reviewer</t>
  </si>
  <si>
    <t>Internal bench</t>
  </si>
  <si>
    <t>External bench</t>
  </si>
  <si>
    <t>Target</t>
  </si>
  <si>
    <t>Target set</t>
  </si>
  <si>
    <t>Target comparison</t>
  </si>
  <si>
    <t>No</t>
  </si>
  <si>
    <t>Yes</t>
  </si>
  <si>
    <t>Ready?</t>
  </si>
  <si>
    <t xml:space="preserve"> </t>
  </si>
  <si>
    <t>Type 1
(quan/qual)</t>
  </si>
  <si>
    <t>Type 2
(in/pro/out)</t>
  </si>
  <si>
    <t>% target set</t>
  </si>
  <si>
    <t>Drop-down lists:</t>
  </si>
  <si>
    <t>STR</t>
  </si>
  <si>
    <t>IMP</t>
  </si>
  <si>
    <t>MIX</t>
  </si>
  <si>
    <t>Count</t>
  </si>
  <si>
    <t>Categories</t>
  </si>
  <si>
    <t>Description</t>
  </si>
  <si>
    <t>Type 1</t>
  </si>
  <si>
    <t>Type 2</t>
  </si>
  <si>
    <t>Other attributes</t>
  </si>
  <si>
    <t>Main Attributes</t>
  </si>
  <si>
    <t>Category</t>
  </si>
  <si>
    <t>OP</t>
  </si>
  <si>
    <t>Operational</t>
  </si>
  <si>
    <t>OBL</t>
  </si>
  <si>
    <t>Obligatory</t>
  </si>
  <si>
    <t>Strategic goals</t>
  </si>
  <si>
    <t>Production</t>
  </si>
  <si>
    <t>Combination</t>
  </si>
  <si>
    <t>Collection method</t>
  </si>
  <si>
    <t>Wt.</t>
  </si>
  <si>
    <t>Functions</t>
  </si>
  <si>
    <t xml:space="preserve">% on target </t>
  </si>
  <si>
    <t xml:space="preserve">% improved </t>
  </si>
  <si>
    <t>Not key</t>
  </si>
  <si>
    <t>Compare to last year</t>
  </si>
  <si>
    <t>Compare to target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</si>
  <si>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</si>
  <si>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</si>
  <si>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</si>
  <si>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</si>
  <si>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</si>
  <si>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</si>
  <si>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</si>
  <si>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</si>
  <si>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</si>
  <si>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</si>
  <si>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</si>
  <si>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</si>
  <si>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 xml:space="preserve">Polarity
</t>
    </r>
    <r>
      <rPr>
        <sz val="8"/>
        <color theme="0"/>
        <rFont val="Calibri"/>
        <family val="2"/>
        <scheme val="minor"/>
      </rPr>
      <t>p/q/blank</t>
    </r>
  </si>
  <si>
    <r>
      <t xml:space="preserve">YTD </t>
    </r>
    <r>
      <rPr>
        <sz val="9"/>
        <color theme="0"/>
        <rFont val="Calibri"/>
        <family val="2"/>
        <scheme val="minor"/>
      </rPr>
      <t>Manual</t>
    </r>
  </si>
  <si>
    <r>
      <t xml:space="preserve">YTD
</t>
    </r>
    <r>
      <rPr>
        <sz val="9"/>
        <color theme="0"/>
        <rFont val="Calibri"/>
        <family val="2"/>
        <scheme val="minor"/>
      </rPr>
      <t>Average</t>
    </r>
  </si>
  <si>
    <r>
      <t xml:space="preserve">YTD 
</t>
    </r>
    <r>
      <rPr>
        <sz val="9"/>
        <color theme="0"/>
        <rFont val="Calibri"/>
        <family val="2"/>
        <scheme val="minor"/>
      </rPr>
      <t>Total</t>
    </r>
  </si>
  <si>
    <t>Improvement
(linear trend)</t>
  </si>
  <si>
    <t xml:space="preserve">% ready </t>
  </si>
  <si>
    <t xml:space="preserve">% target set </t>
  </si>
  <si>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</si>
  <si>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</si>
  <si>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</si>
  <si>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</si>
  <si>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</si>
  <si>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</si>
  <si>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</si>
  <si>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</si>
  <si>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</si>
  <si>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</si>
  <si>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Enter your specific KPIs and metric names in the far-left white cells of each worksheet.</t>
  </si>
  <si>
    <t>Once completed, review, analyze, or print the dashboard or any other specific report as needed.</t>
  </si>
  <si>
    <t>Note 1: You may need to manually adjust the number formatting for the actual or target data.</t>
  </si>
  <si>
    <t>Note 2: Target comparison percentages will be displayed when YTD values are entered manually.</t>
  </si>
  <si>
    <t>Limited edition</t>
  </si>
  <si>
    <r>
      <t xml:space="preserve">This template gives management a clear view of company </t>
    </r>
    <r>
      <rPr>
        <b/>
        <sz val="10"/>
        <color theme="1"/>
        <rFont val="Calibri"/>
        <family val="2"/>
        <scheme val="minor"/>
      </rPr>
      <t>performance</t>
    </r>
    <r>
      <rPr>
        <sz val="10"/>
        <color theme="1"/>
        <rFont val="Calibri"/>
        <family val="2"/>
        <scheme val="minor"/>
      </rPr>
      <t xml:space="preserve"> across all departments. It allows to understand the current performance levels, set realistic  performance goals, and understand the weaknesses to establish improvement priorities. This report may also serve as a key resource for management review meetings. </t>
    </r>
    <r>
      <rPr>
        <i/>
        <sz val="10"/>
        <color rgb="FFC00000"/>
        <rFont val="Calibri"/>
        <family val="2"/>
        <scheme val="minor"/>
      </rPr>
      <t>Note that this limited edition is restricted to a single business function.</t>
    </r>
  </si>
  <si>
    <t>Enter your business functions in the "Functions" column of the "Dashboard" worksheet.</t>
  </si>
  <si>
    <t>Note 3: Improvement percentages require the full range of actual values or a manually adjusted range.</t>
  </si>
  <si>
    <t>DEFINITIONS</t>
  </si>
  <si>
    <r>
      <rPr>
        <b/>
        <sz val="10"/>
        <color theme="1"/>
        <rFont val="Calibri"/>
        <family val="2"/>
        <scheme val="minor"/>
      </rPr>
      <t>Key:</t>
    </r>
    <r>
      <rPr>
        <sz val="10"/>
        <color theme="1"/>
        <rFont val="Calibri"/>
        <family val="2"/>
        <scheme val="minor"/>
      </rPr>
      <t xml:space="preserve"> Whether the indicator or metric is "key" or not. Key means of crucial importance to the company.</t>
    </r>
  </si>
  <si>
    <r>
      <rPr>
        <b/>
        <sz val="10"/>
        <color theme="1"/>
        <rFont val="Calibri"/>
        <family val="2"/>
        <scheme val="minor"/>
      </rPr>
      <t>Ready:</t>
    </r>
    <r>
      <rPr>
        <sz val="10"/>
        <color theme="1"/>
        <rFont val="Calibri"/>
        <family val="2"/>
        <scheme val="minor"/>
      </rPr>
      <t xml:space="preserve"> Whether the indicator or metric is complete and ready to be shared or not.</t>
    </r>
  </si>
  <si>
    <r>
      <rPr>
        <b/>
        <sz val="10"/>
        <color theme="1"/>
        <rFont val="Calibri"/>
        <family val="2"/>
        <scheme val="minor"/>
      </rPr>
      <t>Weight:</t>
    </r>
    <r>
      <rPr>
        <sz val="10"/>
        <color theme="1"/>
        <rFont val="Calibri"/>
        <family val="2"/>
        <scheme val="minor"/>
      </rPr>
      <t xml:space="preserve"> Automatic based on the readiness and if the metric is "key" or not. Can be made manual if needed. Weighted scores will show the relative importance of the business function.</t>
    </r>
  </si>
  <si>
    <r>
      <rPr>
        <b/>
        <sz val="10"/>
        <color theme="1"/>
        <rFont val="Calibri"/>
        <family val="2"/>
        <scheme val="minor"/>
      </rPr>
      <t>YTD:</t>
    </r>
    <r>
      <rPr>
        <sz val="10"/>
        <color theme="1"/>
        <rFont val="Calibri"/>
        <family val="2"/>
        <scheme val="minor"/>
      </rPr>
      <t xml:space="preserve"> The period from the beginning of the current year up to the present day. It stands for year-to-date and can refer to either a calendar or a fiscal year. Since it can be a total or an average value, it needs to be re-entered manually.</t>
    </r>
  </si>
  <si>
    <r>
      <rPr>
        <b/>
        <sz val="10"/>
        <color theme="1"/>
        <rFont val="Calibri"/>
        <family val="2"/>
        <scheme val="minor"/>
      </rPr>
      <t>Target Comparison:</t>
    </r>
    <r>
      <rPr>
        <sz val="10"/>
        <color theme="1"/>
        <rFont val="Calibri"/>
        <family val="2"/>
        <scheme val="minor"/>
      </rPr>
      <t xml:space="preserve"> Evaluating actual performance against the target using the "% on target" metric.</t>
    </r>
  </si>
  <si>
    <r>
      <rPr>
        <b/>
        <sz val="10"/>
        <color theme="1"/>
        <rFont val="Calibri"/>
        <family val="2"/>
        <scheme val="minor"/>
      </rPr>
      <t>Improvement Comparison:</t>
    </r>
    <r>
      <rPr>
        <sz val="10"/>
        <color theme="1"/>
        <rFont val="Calibri"/>
        <family val="2"/>
        <scheme val="minor"/>
      </rPr>
      <t xml:space="preserve"> A method for tracking progress over time using the "% improved" metric.</t>
    </r>
  </si>
  <si>
    <r>
      <rPr>
        <b/>
        <sz val="10"/>
        <color theme="1"/>
        <rFont val="Calibri"/>
        <family val="2"/>
        <scheme val="minor"/>
      </rPr>
      <t>Linest() function:</t>
    </r>
    <r>
      <rPr>
        <sz val="10"/>
        <color theme="1"/>
        <rFont val="Calibri"/>
        <family val="2"/>
        <scheme val="minor"/>
      </rPr>
      <t xml:space="preserve"> Used to calculate a straight line that best fits your data.</t>
    </r>
  </si>
  <si>
    <t>For each metric, complete the main attributes in the blue cells and enter the actual figures in the white cells.</t>
  </si>
  <si>
    <t>Note 4: It is recommended to protect the worksheets before entering data after making any design changes.</t>
  </si>
  <si>
    <t>Rename the worksheets to match your business functions using the same names and order as in the Dashboard.</t>
  </si>
  <si>
    <t>MONTHLY PERFORMANCE REPORT2025</t>
  </si>
  <si>
    <t>Year</t>
  </si>
  <si>
    <t>All things reserved to GCPL</t>
  </si>
  <si>
    <t>To learn more about other continuous improvement tools, visit the gcpl website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</si>
</sst>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54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CC00CC"/>
      <name val="Wingdings 3"/>
      <family val="1"/>
      <charset val="2"/>
    </font>
    <font>
      <sz val="9"/>
      <color rgb="FF0000CC"/>
      <name val="Wingdings 3"/>
      <family val="1"/>
      <charset val="2"/>
    </font>
    <font>
      <sz val="9"/>
      <color theme="0" tint="-0.499984740745262"/>
      <name val="Calibri"/>
      <family val="2"/>
      <scheme val="minor"/>
    </font>
    <font>
      <sz val="12"/>
      <color rgb="FF0000CC"/>
      <name val="Wingdings 3"/>
      <family val="1"/>
      <charset val="2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color rgb="FF0000CC"/>
      <name val="Calibri"/>
      <family val="2"/>
      <scheme val="minor"/>
    </font>
    <font>
      <sz val="9"/>
      <color rgb="FFCC00CC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rgb="FF0085B4"/>
      <name val="Calibri"/>
      <family val="2"/>
      <scheme val="minor"/>
    </font>
    <font>
      <b/>
      <sz val="16"/>
      <name val="Calibri"/>
      <family val="2"/>
      <scheme val="minor"/>
    </font>
    <font>
      <sz val="10"/>
      <color rgb="FF0000CC"/>
      <name val="Calibri"/>
      <family val="2"/>
      <scheme val="minor"/>
    </font>
    <font>
      <sz val="9"/>
      <color theme="0" tint="-4.9989318521683403E-2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8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66FFFF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9"/>
      <color rgb="FFEAEAEA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20"/>
      <name val="Calibri"/>
      <family val="2"/>
      <scheme val="minor"/>
    </font>
    <font>
      <b/>
      <sz val="9"/>
      <color rgb="FF777777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18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darkUp">
        <fgColor theme="8" tint="-0.499984740745262"/>
        <bgColor theme="1" tint="0.14999847407452621"/>
      </patternFill>
    </fill>
    <fill>
      <patternFill patternType="solid">
        <fgColor theme="0" tint="-0.249977111117893"/>
        <bgColor indexed="64"/>
      </patternFill>
    </fill>
    <fill>
      <patternFill patternType="darkUp">
        <fgColor theme="1" tint="0.34998626667073579"/>
        <bgColor theme="1" tint="0.499984740745262"/>
      </patternFill>
    </fill>
    <fill>
      <patternFill patternType="solid">
        <fgColor theme="0" tint="-0.14999847407452621"/>
        <bgColor theme="1" tint="0.34998626667073579"/>
      </patternFill>
    </fill>
    <fill>
      <patternFill patternType="solid">
        <fgColor rgb="FFECECE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7" fillId="0" borderId="0" applyNumberFormat="0" applyFill="0" applyBorder="0" applyAlignment="0" applyProtection="0"/>
    <xf numFmtId="0" fontId="47" fillId="0" borderId="0" applyProtection="0"/>
    <xf numFmtId="0" fontId="48" fillId="0" borderId="0"/>
  </cellStyleXfs>
  <cellXfs count="216">
    <xf numFmtId="0" fontId="0" fillId="0" borderId="0" xfId="0"/>
    <xf numFmtId="0" fontId="5" fillId="4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" fontId="16" fillId="3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/>
    </xf>
    <xf numFmtId="165" fontId="16" fillId="3" borderId="1" xfId="0" applyNumberFormat="1" applyFont="1" applyFill="1" applyBorder="1" applyAlignment="1" applyProtection="1">
      <alignment horizontal="center" vertical="center"/>
      <protection locked="0"/>
    </xf>
    <xf numFmtId="2" fontId="16" fillId="0" borderId="1" xfId="0" applyNumberFormat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Alignment="1">
      <alignment vertical="center"/>
    </xf>
    <xf numFmtId="0" fontId="22" fillId="0" borderId="0" xfId="0" applyFont="1" applyAlignment="1" applyProtection="1">
      <alignment horizontal="left"/>
      <protection locked="0"/>
    </xf>
    <xf numFmtId="0" fontId="1" fillId="2" borderId="8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right" vertical="center"/>
    </xf>
    <xf numFmtId="0" fontId="17" fillId="2" borderId="3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19" fillId="2" borderId="3" xfId="0" applyFont="1" applyFill="1" applyBorder="1" applyAlignment="1">
      <alignment horizontal="right" vertical="center"/>
    </xf>
    <xf numFmtId="0" fontId="20" fillId="2" borderId="3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left" vertical="center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 applyProtection="1">
      <alignment horizontal="left"/>
      <protection locked="0"/>
    </xf>
    <xf numFmtId="0" fontId="14" fillId="7" borderId="0" xfId="0" applyFont="1" applyFill="1" applyAlignment="1">
      <alignment horizontal="center" wrapText="1"/>
    </xf>
    <xf numFmtId="0" fontId="21" fillId="7" borderId="0" xfId="0" applyFont="1" applyFill="1" applyAlignment="1">
      <alignment horizontal="center" wrapText="1"/>
    </xf>
    <xf numFmtId="0" fontId="1" fillId="5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65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left"/>
      <protection locked="0"/>
    </xf>
    <xf numFmtId="0" fontId="22" fillId="0" borderId="11" xfId="0" applyFont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6" borderId="16" xfId="0" applyFont="1" applyFill="1" applyBorder="1" applyAlignment="1">
      <alignment horizontal="center" vertical="center"/>
    </xf>
    <xf numFmtId="164" fontId="1" fillId="6" borderId="16" xfId="0" applyNumberFormat="1" applyFont="1" applyFill="1" applyBorder="1" applyAlignment="1">
      <alignment horizontal="center" vertical="center"/>
    </xf>
    <xf numFmtId="0" fontId="23" fillId="5" borderId="0" xfId="0" applyFont="1" applyFill="1" applyAlignment="1">
      <alignment horizontal="left" vertical="center"/>
    </xf>
    <xf numFmtId="0" fontId="12" fillId="5" borderId="0" xfId="0" applyFont="1" applyFill="1" applyAlignment="1">
      <alignment horizontal="left" vertical="center"/>
    </xf>
    <xf numFmtId="0" fontId="13" fillId="8" borderId="0" xfId="0" applyFont="1" applyFill="1" applyAlignment="1">
      <alignment horizontal="center" vertical="center"/>
    </xf>
    <xf numFmtId="0" fontId="25" fillId="9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22" xfId="0" applyFont="1" applyFill="1" applyBorder="1" applyAlignment="1">
      <alignment horizontal="center" vertical="center"/>
    </xf>
    <xf numFmtId="0" fontId="13" fillId="10" borderId="0" xfId="0" applyFont="1" applyFill="1" applyAlignment="1">
      <alignment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Alignment="1">
      <alignment horizontal="center"/>
    </xf>
    <xf numFmtId="0" fontId="15" fillId="5" borderId="0" xfId="0" applyFont="1" applyFill="1" applyAlignment="1">
      <alignment horizontal="center" wrapText="1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1" fontId="1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12" borderId="0" xfId="0" applyFont="1" applyFill="1" applyAlignment="1">
      <alignment vertical="center"/>
    </xf>
    <xf numFmtId="0" fontId="34" fillId="12" borderId="0" xfId="0" applyFont="1" applyFill="1" applyAlignment="1">
      <alignment vertical="center"/>
    </xf>
    <xf numFmtId="0" fontId="35" fillId="12" borderId="0" xfId="0" applyFont="1" applyFill="1" applyAlignment="1">
      <alignment vertical="center"/>
    </xf>
    <xf numFmtId="0" fontId="36" fillId="12" borderId="0" xfId="0" applyFont="1" applyFill="1" applyAlignment="1">
      <alignment horizontal="right" vertical="center"/>
    </xf>
    <xf numFmtId="0" fontId="36" fillId="12" borderId="0" xfId="0" applyFont="1" applyFill="1" applyAlignment="1">
      <alignment horizontal="left" vertical="center"/>
    </xf>
    <xf numFmtId="164" fontId="36" fillId="12" borderId="0" xfId="0" applyNumberFormat="1" applyFont="1" applyFill="1" applyAlignment="1">
      <alignment horizontal="left" vertical="center"/>
    </xf>
    <xf numFmtId="0" fontId="36" fillId="12" borderId="0" xfId="0" quotePrefix="1" applyFont="1" applyFill="1" applyAlignment="1">
      <alignment horizontal="right" vertical="center"/>
    </xf>
    <xf numFmtId="0" fontId="34" fillId="12" borderId="0" xfId="0" applyFont="1" applyFill="1" applyAlignment="1">
      <alignment horizontal="center" vertical="center"/>
    </xf>
    <xf numFmtId="0" fontId="34" fillId="12" borderId="0" xfId="0" applyFont="1" applyFill="1" applyAlignment="1">
      <alignment horizontal="left" vertical="center"/>
    </xf>
    <xf numFmtId="0" fontId="35" fillId="11" borderId="0" xfId="0" applyFont="1" applyFill="1" applyAlignment="1">
      <alignment vertical="center"/>
    </xf>
    <xf numFmtId="0" fontId="2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9" borderId="29" xfId="0" applyFont="1" applyFill="1" applyBorder="1" applyAlignment="1">
      <alignment horizontal="left" vertical="center"/>
    </xf>
    <xf numFmtId="0" fontId="11" fillId="9" borderId="29" xfId="0" quotePrefix="1" applyFont="1" applyFill="1" applyBorder="1" applyAlignment="1">
      <alignment horizontal="right" vertical="center"/>
    </xf>
    <xf numFmtId="0" fontId="1" fillId="6" borderId="24" xfId="0" applyFont="1" applyFill="1" applyBorder="1" applyAlignment="1">
      <alignment vertical="center"/>
    </xf>
    <xf numFmtId="0" fontId="11" fillId="6" borderId="23" xfId="0" applyFont="1" applyFill="1" applyBorder="1" applyAlignment="1">
      <alignment vertical="center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22" fillId="6" borderId="0" xfId="0" applyFont="1" applyFill="1" applyAlignment="1">
      <alignment vertical="center"/>
    </xf>
    <xf numFmtId="0" fontId="22" fillId="6" borderId="24" xfId="0" applyFont="1" applyFill="1" applyBorder="1" applyAlignment="1">
      <alignment vertical="center"/>
    </xf>
    <xf numFmtId="0" fontId="13" fillId="13" borderId="17" xfId="0" applyFont="1" applyFill="1" applyBorder="1" applyAlignment="1">
      <alignment horizontal="center" vertical="center"/>
    </xf>
    <xf numFmtId="0" fontId="13" fillId="13" borderId="30" xfId="0" applyFont="1" applyFill="1" applyBorder="1" applyAlignment="1">
      <alignment horizontal="center" vertical="center"/>
    </xf>
    <xf numFmtId="0" fontId="30" fillId="9" borderId="18" xfId="0" applyFont="1" applyFill="1" applyBorder="1" applyAlignment="1">
      <alignment vertical="center"/>
    </xf>
    <xf numFmtId="0" fontId="11" fillId="9" borderId="4" xfId="0" applyFont="1" applyFill="1" applyBorder="1" applyAlignment="1">
      <alignment horizontal="left" vertical="center"/>
    </xf>
    <xf numFmtId="0" fontId="11" fillId="9" borderId="31" xfId="0" applyFont="1" applyFill="1" applyBorder="1" applyAlignment="1">
      <alignment horizontal="left" vertical="center"/>
    </xf>
    <xf numFmtId="0" fontId="1" fillId="9" borderId="34" xfId="0" applyFont="1" applyFill="1" applyBorder="1" applyAlignment="1">
      <alignment horizontal="center" vertical="top"/>
    </xf>
    <xf numFmtId="0" fontId="21" fillId="7" borderId="0" xfId="0" applyFont="1" applyFill="1" applyAlignment="1">
      <alignment horizontal="center"/>
    </xf>
    <xf numFmtId="0" fontId="33" fillId="12" borderId="0" xfId="0" applyFont="1" applyFill="1"/>
    <xf numFmtId="1" fontId="12" fillId="12" borderId="0" xfId="0" applyNumberFormat="1" applyFont="1" applyFill="1" applyAlignment="1">
      <alignment vertical="center"/>
    </xf>
    <xf numFmtId="1" fontId="1" fillId="12" borderId="0" xfId="0" applyNumberFormat="1" applyFont="1" applyFill="1" applyAlignment="1">
      <alignment vertical="center"/>
    </xf>
    <xf numFmtId="1" fontId="31" fillId="12" borderId="0" xfId="0" applyNumberFormat="1" applyFont="1" applyFill="1" applyAlignment="1">
      <alignment horizontal="right" vertical="center"/>
    </xf>
    <xf numFmtId="1" fontId="7" fillId="12" borderId="0" xfId="0" quotePrefix="1" applyNumberFormat="1" applyFont="1" applyFill="1" applyAlignment="1">
      <alignment horizontal="left" vertical="center"/>
    </xf>
    <xf numFmtId="1" fontId="7" fillId="12" borderId="0" xfId="0" applyNumberFormat="1" applyFont="1" applyFill="1" applyAlignment="1">
      <alignment horizontal="left" vertical="center"/>
    </xf>
    <xf numFmtId="0" fontId="37" fillId="12" borderId="0" xfId="1" applyFill="1" applyBorder="1" applyAlignment="1" applyProtection="1">
      <alignment vertical="center"/>
    </xf>
    <xf numFmtId="0" fontId="12" fillId="12" borderId="0" xfId="0" applyFont="1" applyFill="1" applyAlignment="1">
      <alignment vertical="center"/>
    </xf>
    <xf numFmtId="1" fontId="1" fillId="12" borderId="0" xfId="0" quotePrefix="1" applyNumberFormat="1" applyFont="1" applyFill="1" applyAlignment="1">
      <alignment horizontal="right" vertical="center"/>
    </xf>
    <xf numFmtId="1" fontId="1" fillId="12" borderId="0" xfId="0" applyNumberFormat="1" applyFont="1" applyFill="1" applyAlignment="1">
      <alignment horizontal="right" vertical="center"/>
    </xf>
    <xf numFmtId="1" fontId="1" fillId="12" borderId="0" xfId="0" quotePrefix="1" applyNumberFormat="1" applyFont="1" applyFill="1" applyAlignment="1">
      <alignment horizontal="left" vertical="center"/>
    </xf>
    <xf numFmtId="1" fontId="1" fillId="12" borderId="35" xfId="0" applyNumberFormat="1" applyFont="1" applyFill="1" applyBorder="1" applyAlignment="1">
      <alignment horizontal="center" vertical="center"/>
    </xf>
    <xf numFmtId="1" fontId="6" fillId="12" borderId="35" xfId="0" applyNumberFormat="1" applyFont="1" applyFill="1" applyBorder="1" applyAlignment="1">
      <alignment horizontal="left" vertical="center"/>
    </xf>
    <xf numFmtId="1" fontId="1" fillId="12" borderId="27" xfId="0" applyNumberFormat="1" applyFont="1" applyFill="1" applyBorder="1" applyAlignment="1">
      <alignment horizontal="center" vertical="center"/>
    </xf>
    <xf numFmtId="1" fontId="1" fillId="12" borderId="0" xfId="0" applyNumberFormat="1" applyFont="1" applyFill="1" applyAlignment="1">
      <alignment horizontal="center" vertical="center"/>
    </xf>
    <xf numFmtId="0" fontId="1" fillId="9" borderId="0" xfId="0" quotePrefix="1" applyFont="1" applyFill="1" applyAlignment="1">
      <alignment horizontal="right" vertical="center"/>
    </xf>
    <xf numFmtId="0" fontId="1" fillId="9" borderId="0" xfId="0" applyFont="1" applyFill="1" applyAlignment="1">
      <alignment vertical="center"/>
    </xf>
    <xf numFmtId="0" fontId="1" fillId="9" borderId="24" xfId="0" applyFont="1" applyFill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vertical="center"/>
    </xf>
    <xf numFmtId="0" fontId="1" fillId="9" borderId="0" xfId="0" applyFont="1" applyFill="1" applyAlignment="1">
      <alignment horizontal="center" vertical="top"/>
    </xf>
    <xf numFmtId="164" fontId="1" fillId="9" borderId="0" xfId="0" applyNumberFormat="1" applyFont="1" applyFill="1" applyAlignment="1">
      <alignment horizontal="center" vertical="top"/>
    </xf>
    <xf numFmtId="0" fontId="1" fillId="9" borderId="24" xfId="0" applyFont="1" applyFill="1" applyBorder="1" applyAlignment="1">
      <alignment horizontal="center" vertical="top"/>
    </xf>
    <xf numFmtId="0" fontId="40" fillId="6" borderId="0" xfId="0" applyFont="1" applyFill="1" applyAlignment="1">
      <alignment horizontal="center" vertical="center"/>
    </xf>
    <xf numFmtId="0" fontId="40" fillId="6" borderId="0" xfId="0" applyFont="1" applyFill="1" applyAlignment="1">
      <alignment horizontal="center" vertical="top"/>
    </xf>
    <xf numFmtId="0" fontId="41" fillId="9" borderId="3" xfId="0" applyFont="1" applyFill="1" applyBorder="1" applyAlignment="1">
      <alignment horizontal="right" vertical="center"/>
    </xf>
    <xf numFmtId="0" fontId="41" fillId="9" borderId="18" xfId="0" applyFont="1" applyFill="1" applyBorder="1" applyAlignment="1">
      <alignment horizontal="right" vertical="center"/>
    </xf>
    <xf numFmtId="0" fontId="38" fillId="13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center" vertical="center"/>
    </xf>
    <xf numFmtId="0" fontId="15" fillId="4" borderId="5" xfId="0" applyFont="1" applyFill="1" applyBorder="1" applyAlignment="1" applyProtection="1">
      <alignment horizontal="left" vertical="center"/>
      <protection locked="0"/>
    </xf>
    <xf numFmtId="0" fontId="11" fillId="3" borderId="5" xfId="0" applyFont="1" applyFill="1" applyBorder="1" applyAlignment="1" applyProtection="1">
      <alignment horizontal="left" vertical="center"/>
      <protection locked="0"/>
    </xf>
    <xf numFmtId="0" fontId="27" fillId="13" borderId="20" xfId="0" applyFont="1" applyFill="1" applyBorder="1" applyAlignment="1">
      <alignment horizontal="center" vertical="center"/>
    </xf>
    <xf numFmtId="0" fontId="11" fillId="3" borderId="20" xfId="0" applyFont="1" applyFill="1" applyBorder="1" applyAlignment="1" applyProtection="1">
      <alignment horizontal="center" vertical="center"/>
      <protection locked="0"/>
    </xf>
    <xf numFmtId="0" fontId="11" fillId="9" borderId="20" xfId="0" applyFont="1" applyFill="1" applyBorder="1" applyAlignment="1">
      <alignment horizontal="center" vertical="center"/>
    </xf>
    <xf numFmtId="0" fontId="11" fillId="3" borderId="19" xfId="0" applyFont="1" applyFill="1" applyBorder="1" applyAlignment="1" applyProtection="1">
      <alignment horizontal="center" vertical="center"/>
      <protection locked="0"/>
    </xf>
    <xf numFmtId="1" fontId="13" fillId="15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 applyProtection="1">
      <alignment horizontal="center" vertical="center"/>
      <protection locked="0"/>
    </xf>
    <xf numFmtId="165" fontId="13" fillId="16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6" fillId="12" borderId="27" xfId="0" applyNumberFormat="1" applyFont="1" applyFill="1" applyBorder="1" applyAlignment="1">
      <alignment horizontal="right" vertical="center"/>
    </xf>
    <xf numFmtId="1" fontId="6" fillId="12" borderId="27" xfId="0" applyNumberFormat="1" applyFont="1" applyFill="1" applyBorder="1" applyAlignment="1">
      <alignment horizontal="center" vertical="center"/>
    </xf>
    <xf numFmtId="1" fontId="6" fillId="12" borderId="35" xfId="0" applyNumberFormat="1" applyFont="1" applyFill="1" applyBorder="1" applyAlignment="1">
      <alignment horizontal="center" vertical="center"/>
    </xf>
    <xf numFmtId="1" fontId="6" fillId="12" borderId="0" xfId="0" applyNumberFormat="1" applyFont="1" applyFill="1" applyAlignment="1">
      <alignment horizontal="center" vertical="center"/>
    </xf>
    <xf numFmtId="164" fontId="16" fillId="12" borderId="0" xfId="0" applyNumberFormat="1" applyFont="1" applyFill="1" applyAlignment="1">
      <alignment horizontal="right" vertical="center"/>
    </xf>
    <xf numFmtId="0" fontId="0" fillId="12" borderId="0" xfId="0" applyFill="1"/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4" fillId="12" borderId="11" xfId="0" applyFont="1" applyFill="1" applyBorder="1" applyAlignment="1">
      <alignment horizontal="left"/>
    </xf>
    <xf numFmtId="0" fontId="1" fillId="12" borderId="11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12" borderId="0" xfId="0" applyFont="1" applyFill="1" applyAlignment="1">
      <alignment horizontal="left"/>
    </xf>
    <xf numFmtId="0" fontId="1" fillId="12" borderId="27" xfId="0" applyFont="1" applyFill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164" fontId="1" fillId="9" borderId="1" xfId="0" applyNumberFormat="1" applyFont="1" applyFill="1" applyBorder="1" applyAlignment="1">
      <alignment horizontal="center" vertical="center"/>
    </xf>
    <xf numFmtId="0" fontId="1" fillId="9" borderId="38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1" fillId="9" borderId="1" xfId="0" applyFont="1" applyFill="1" applyBorder="1" applyAlignment="1">
      <alignment horizontal="left" vertical="center"/>
    </xf>
    <xf numFmtId="0" fontId="11" fillId="17" borderId="40" xfId="0" applyFont="1" applyFill="1" applyBorder="1" applyAlignment="1">
      <alignment vertical="center"/>
    </xf>
    <xf numFmtId="0" fontId="22" fillId="17" borderId="41" xfId="0" applyFont="1" applyFill="1" applyBorder="1" applyAlignment="1">
      <alignment vertical="center"/>
    </xf>
    <xf numFmtId="0" fontId="22" fillId="17" borderId="42" xfId="0" applyFont="1" applyFill="1" applyBorder="1" applyAlignment="1">
      <alignment vertical="center"/>
    </xf>
    <xf numFmtId="0" fontId="49" fillId="2" borderId="43" xfId="0" applyFont="1" applyFill="1" applyBorder="1" applyAlignment="1">
      <alignment horizontal="left" vertical="center"/>
    </xf>
    <xf numFmtId="0" fontId="15" fillId="9" borderId="0" xfId="0" applyFont="1" applyFill="1" applyAlignment="1">
      <alignment horizontal="right" vertical="center"/>
    </xf>
    <xf numFmtId="0" fontId="15" fillId="9" borderId="0" xfId="0" applyFont="1" applyFill="1" applyAlignment="1">
      <alignment horizontal="left" vertical="center"/>
    </xf>
    <xf numFmtId="0" fontId="39" fillId="3" borderId="33" xfId="1" applyFont="1" applyFill="1" applyBorder="1" applyAlignment="1" applyProtection="1">
      <alignment horizontal="left" vertical="center"/>
      <protection locked="0"/>
    </xf>
    <xf numFmtId="0" fontId="13" fillId="13" borderId="32" xfId="0" applyFont="1" applyFill="1" applyBorder="1" applyAlignment="1">
      <alignment horizontal="left" vertical="center"/>
    </xf>
    <xf numFmtId="0" fontId="15" fillId="9" borderId="28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43" fillId="5" borderId="0" xfId="0" applyFont="1" applyFill="1" applyAlignment="1">
      <alignment vertical="center"/>
    </xf>
    <xf numFmtId="0" fontId="44" fillId="5" borderId="39" xfId="0" applyFont="1" applyFill="1" applyBorder="1" applyAlignment="1">
      <alignment vertical="center"/>
    </xf>
    <xf numFmtId="0" fontId="0" fillId="5" borderId="39" xfId="0" applyFill="1" applyBorder="1" applyAlignment="1">
      <alignment vertical="center"/>
    </xf>
    <xf numFmtId="0" fontId="45" fillId="2" borderId="0" xfId="0" applyFont="1" applyFill="1" applyAlignment="1">
      <alignment vertical="center"/>
    </xf>
    <xf numFmtId="0" fontId="46" fillId="5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0" fillId="17" borderId="44" xfId="0" applyFont="1" applyFill="1" applyBorder="1" applyAlignment="1" applyProtection="1">
      <alignment horizontal="center" vertical="center"/>
      <protection locked="0"/>
    </xf>
    <xf numFmtId="0" fontId="50" fillId="17" borderId="45" xfId="0" applyFont="1" applyFill="1" applyBorder="1" applyAlignment="1" applyProtection="1">
      <alignment horizontal="center" vertical="center"/>
      <protection locked="0"/>
    </xf>
    <xf numFmtId="0" fontId="50" fillId="17" borderId="46" xfId="0" applyFont="1" applyFill="1" applyBorder="1" applyAlignment="1" applyProtection="1">
      <alignment horizontal="center" vertical="center"/>
      <protection locked="0"/>
    </xf>
    <xf numFmtId="0" fontId="29" fillId="13" borderId="20" xfId="0" applyFont="1" applyFill="1" applyBorder="1" applyAlignment="1">
      <alignment horizontal="center" vertical="center"/>
    </xf>
    <xf numFmtId="0" fontId="29" fillId="13" borderId="6" xfId="0" applyFont="1" applyFill="1" applyBorder="1" applyAlignment="1">
      <alignment horizontal="center" vertical="center"/>
    </xf>
    <xf numFmtId="0" fontId="29" fillId="13" borderId="21" xfId="0" applyFont="1" applyFill="1" applyBorder="1" applyAlignment="1">
      <alignment horizontal="center" vertical="center"/>
    </xf>
    <xf numFmtId="0" fontId="33" fillId="12" borderId="0" xfId="0" applyFont="1" applyFill="1" applyAlignment="1">
      <alignment horizontal="center"/>
    </xf>
    <xf numFmtId="0" fontId="32" fillId="14" borderId="0" xfId="0" applyFont="1" applyFill="1" applyAlignment="1">
      <alignment horizontal="center" vertical="center"/>
    </xf>
    <xf numFmtId="0" fontId="32" fillId="14" borderId="36" xfId="0" applyFont="1" applyFill="1" applyBorder="1" applyAlignment="1">
      <alignment horizontal="center" vertical="center"/>
    </xf>
    <xf numFmtId="0" fontId="32" fillId="14" borderId="35" xfId="0" applyFont="1" applyFill="1" applyBorder="1" applyAlignment="1">
      <alignment horizontal="center" vertical="center"/>
    </xf>
    <xf numFmtId="0" fontId="32" fillId="14" borderId="37" xfId="0" applyFont="1" applyFill="1" applyBorder="1" applyAlignment="1">
      <alignment horizontal="center" vertical="center"/>
    </xf>
    <xf numFmtId="0" fontId="32" fillId="12" borderId="0" xfId="0" applyFont="1" applyFill="1" applyAlignment="1">
      <alignment horizontal="center" vertical="center"/>
    </xf>
    <xf numFmtId="0" fontId="32" fillId="12" borderId="35" xfId="0" applyFont="1" applyFill="1" applyBorder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0" fontId="12" fillId="12" borderId="36" xfId="0" applyFont="1" applyFill="1" applyBorder="1" applyAlignment="1">
      <alignment horizontal="center" vertical="center"/>
    </xf>
    <xf numFmtId="0" fontId="24" fillId="14" borderId="0" xfId="0" applyFont="1" applyFill="1" applyAlignment="1">
      <alignment horizontal="center" vertical="center"/>
    </xf>
    <xf numFmtId="0" fontId="42" fillId="12" borderId="0" xfId="0" quotePrefix="1" applyFont="1" applyFill="1" applyAlignment="1">
      <alignment horizontal="right" vertical="center"/>
    </xf>
    <xf numFmtId="164" fontId="16" fillId="12" borderId="0" xfId="0" applyNumberFormat="1" applyFont="1" applyFill="1" applyAlignment="1">
      <alignment horizontal="left" vertical="center"/>
    </xf>
    <xf numFmtId="0" fontId="16" fillId="12" borderId="0" xfId="0" applyFont="1" applyFill="1" applyAlignment="1">
      <alignment horizontal="left" vertical="center"/>
    </xf>
    <xf numFmtId="0" fontId="8" fillId="6" borderId="22" xfId="0" applyFont="1" applyFill="1" applyBorder="1" applyAlignment="1">
      <alignment horizontal="left" vertical="center"/>
    </xf>
    <xf numFmtId="0" fontId="28" fillId="18" borderId="47" xfId="0" applyFont="1" applyFill="1" applyBorder="1" applyAlignment="1" applyProtection="1">
      <alignment horizontal="center" vertical="center"/>
      <protection locked="0"/>
    </xf>
    <xf numFmtId="0" fontId="28" fillId="18" borderId="48" xfId="0" applyFont="1" applyFill="1" applyBorder="1" applyAlignment="1" applyProtection="1">
      <alignment horizontal="center" vertical="center"/>
      <protection locked="0"/>
    </xf>
    <xf numFmtId="0" fontId="28" fillId="18" borderId="49" xfId="0" applyFont="1" applyFill="1" applyBorder="1" applyAlignment="1" applyProtection="1">
      <alignment horizontal="center" vertical="center"/>
      <protection locked="0"/>
    </xf>
    <xf numFmtId="0" fontId="28" fillId="18" borderId="0" xfId="2" applyFont="1" applyFill="1" applyAlignment="1" applyProtection="1">
      <alignment horizontal="center" vertical="center" wrapText="1"/>
    </xf>
    <xf numFmtId="0" fontId="28" fillId="18" borderId="40" xfId="2" applyFont="1" applyFill="1" applyBorder="1" applyAlignment="1" applyProtection="1">
      <alignment horizontal="center" vertical="center" wrapText="1"/>
    </xf>
    <xf numFmtId="0" fontId="28" fillId="18" borderId="41" xfId="2" applyFont="1" applyFill="1" applyBorder="1" applyAlignment="1" applyProtection="1">
      <alignment horizontal="center" vertical="center" wrapText="1"/>
    </xf>
    <xf numFmtId="0" fontId="28" fillId="18" borderId="42" xfId="2" applyFont="1" applyFill="1" applyBorder="1" applyAlignment="1" applyProtection="1">
      <alignment horizontal="center" vertical="center" wrapText="1"/>
    </xf>
    <xf numFmtId="0" fontId="53" fillId="18" borderId="51" xfId="0" applyFont="1" applyFill="1" applyBorder="1" applyAlignment="1">
      <alignment horizontal="center" vertical="center"/>
    </xf>
    <xf numFmtId="0" fontId="53" fillId="18" borderId="52" xfId="0" applyFont="1" applyFill="1" applyBorder="1" applyAlignment="1">
      <alignment horizontal="center" vertical="center"/>
    </xf>
    <xf numFmtId="0" fontId="53" fillId="18" borderId="53" xfId="0" applyFont="1" applyFill="1" applyBorder="1" applyAlignment="1">
      <alignment horizontal="center" vertical="center"/>
    </xf>
    <xf numFmtId="0" fontId="44" fillId="5" borderId="50" xfId="0" applyFont="1" applyFill="1" applyBorder="1" applyAlignment="1">
      <alignment vertical="center"/>
    </xf>
    <xf numFmtId="0" fontId="0" fillId="5" borderId="50" xfId="0" applyFill="1" applyBorder="1" applyAlignment="1">
      <alignment vertical="center"/>
    </xf>
    <xf numFmtId="0" fontId="45" fillId="2" borderId="50" xfId="0" applyFont="1" applyFill="1" applyBorder="1" applyAlignment="1">
      <alignment horizontal="left" vertical="center" wrapText="1"/>
    </xf>
    <xf numFmtId="0" fontId="45" fillId="2" borderId="50" xfId="0" applyFont="1" applyFill="1" applyBorder="1" applyAlignment="1">
      <alignment vertical="center"/>
    </xf>
    <xf numFmtId="0" fontId="11" fillId="2" borderId="50" xfId="0" applyFont="1" applyFill="1" applyBorder="1" applyAlignment="1">
      <alignment vertical="center"/>
    </xf>
    <xf numFmtId="0" fontId="0" fillId="2" borderId="50" xfId="0" applyFill="1" applyBorder="1" applyAlignment="1">
      <alignment vertical="center"/>
    </xf>
    <xf numFmtId="0" fontId="45" fillId="5" borderId="50" xfId="0" applyFont="1" applyFill="1" applyBorder="1" applyAlignment="1">
      <alignment vertical="center"/>
    </xf>
    <xf numFmtId="0" fontId="11" fillId="2" borderId="50" xfId="0" applyFont="1" applyFill="1" applyBorder="1" applyAlignment="1">
      <alignment horizontal="left" vertical="center"/>
    </xf>
    <xf numFmtId="0" fontId="39" fillId="2" borderId="50" xfId="1" applyFont="1" applyFill="1" applyBorder="1" applyAlignment="1">
      <alignment vertical="center"/>
    </xf>
    <xf numFmtId="0" fontId="0" fillId="5" borderId="54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6" xfId="0" applyFill="1" applyBorder="1" applyAlignment="1">
      <alignment horizontal="center" vertical="center"/>
    </xf>
  </cellXfs>
  <cellStyles count="4">
    <cellStyle name="Hyperlink" xfId="1" builtinId="8"/>
    <cellStyle name="Normal" xfId="0" builtinId="0"/>
    <cellStyle name="Normal 2" xfId="2" xr:uid="{8A4BD1AC-4FB8-4470-AAF3-88305F73731D}"/>
    <cellStyle name="Normal 3" xfId="3" xr:uid="{28C9C8B7-9C4A-4149-9D53-D14B4011066D}"/>
  </cellStyles>
  <dxfs count="29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ill>
        <patternFill>
          <bgColor theme="0" tint="-4.9989318521683403E-2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ont>
        <b/>
        <i val="0"/>
        <color rgb="FFFF0000"/>
      </font>
    </dxf>
    <dxf>
      <fill>
        <patternFill>
          <bgColor theme="0" tint="-4.9989318521683403E-2"/>
        </patternFill>
      </fill>
    </dxf>
    <dxf>
      <font>
        <b/>
        <i val="0"/>
        <color rgb="FFFF0000"/>
      </font>
    </dxf>
    <dxf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CC00CC"/>
      </font>
    </dxf>
    <dxf>
      <font>
        <color rgb="FFCC00CC"/>
      </font>
    </dxf>
    <dxf>
      <font>
        <b val="0"/>
        <i val="0"/>
        <color rgb="FF008000"/>
      </font>
    </dxf>
    <dxf>
      <font>
        <b val="0"/>
        <i val="0"/>
        <color rgb="FFCC3300"/>
      </font>
    </dxf>
    <dxf>
      <font>
        <b val="0"/>
        <i val="0"/>
        <color rgb="FF008000"/>
      </font>
    </dxf>
    <dxf>
      <font>
        <b val="0"/>
        <i val="0"/>
        <color rgb="FFCC3300"/>
      </font>
    </dxf>
    <dxf>
      <font>
        <b val="0"/>
        <i val="0"/>
        <color rgb="FF008000"/>
      </font>
    </dxf>
    <dxf>
      <font>
        <b val="0"/>
        <i val="0"/>
        <color rgb="FFCC3300"/>
      </font>
    </dxf>
    <dxf>
      <font>
        <b val="0"/>
        <i val="0"/>
        <color rgb="FF008000"/>
      </font>
    </dxf>
    <dxf>
      <font>
        <b val="0"/>
        <i val="0"/>
        <color rgb="FFCC3300"/>
      </font>
    </dxf>
    <dxf>
      <font>
        <b val="0"/>
        <i val="0"/>
        <color rgb="FF008000"/>
      </font>
    </dxf>
    <dxf>
      <font>
        <b val="0"/>
        <i val="0"/>
        <color rgb="FFCC3300"/>
      </font>
    </dxf>
    <dxf>
      <font>
        <b val="0"/>
        <i val="0"/>
        <color rgb="FF00B050"/>
      </font>
    </dxf>
    <dxf>
      <font>
        <b val="0"/>
        <i val="0"/>
        <color rgb="FFFF0000"/>
      </font>
    </dxf>
  </dxfs>
  <tableStyles count="0" defaultTableStyle="TableStyleMedium2" defaultPivotStyle="PivotStyleMedium9"/>
  <colors>
    <mruColors>
      <color rgb="FFEAEAEA"/>
      <color rgb="FF0000CC"/>
      <color rgb="FFCDFFE7"/>
      <color rgb="FFFFCCFF"/>
      <color rgb="FFFFFF99"/>
      <color rgb="FF99FF99"/>
      <color rgb="FFECECEC"/>
      <color rgb="FF33CCFF"/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8202997805651564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4567276528350144E-2"/>
          <c:y val="0"/>
          <c:w val="0.95086544694329966"/>
          <c:h val="0.84834776902887143"/>
        </c:manualLayout>
      </c:layout>
      <c:barChart>
        <c:barDir val="col"/>
        <c:grouping val="stacked"/>
        <c:varyColors val="0"/>
        <c:ser>
          <c:idx val="15"/>
          <c:order val="0"/>
          <c:tx>
            <c:strRef>
              <c:f>Dashboard!$J$5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33CCFF"/>
            </a:solidFill>
            <a:ln>
              <a:noFill/>
            </a:ln>
            <a:effectLst/>
          </c:spPr>
          <c:invertIfNegative val="0"/>
          <c:dLbls>
            <c:numFmt formatCode="0;\-0;;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Dashboard!$I$6:$I$12</c:f>
              <c:strCache>
                <c:ptCount val="7"/>
                <c:pt idx="0">
                  <c:v>Production</c:v>
                </c:pt>
                <c:pt idx="1">
                  <c:v>Limited edition</c:v>
                </c:pt>
                <c:pt idx="2">
                  <c:v>Limited edition</c:v>
                </c:pt>
                <c:pt idx="3">
                  <c:v>Limited edition</c:v>
                </c:pt>
                <c:pt idx="4">
                  <c:v>Limited edition</c:v>
                </c:pt>
                <c:pt idx="5">
                  <c:v>Limited edition</c:v>
                </c:pt>
                <c:pt idx="6">
                  <c:v>Limited edition</c:v>
                </c:pt>
              </c:strCache>
            </c:strRef>
          </c:cat>
          <c:val>
            <c:numRef>
              <c:f>Dashboard!$J$6:$J$12</c:f>
              <c:numCache>
                <c:formatCode>General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D3-4528-9FEB-EE391A43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2962912"/>
        <c:axId val="1582962368"/>
      </c:barChart>
      <c:catAx>
        <c:axId val="158296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2962368"/>
        <c:crosses val="autoZero"/>
        <c:auto val="1"/>
        <c:lblAlgn val="ctr"/>
        <c:lblOffset val="100"/>
        <c:noMultiLvlLbl val="0"/>
      </c:catAx>
      <c:valAx>
        <c:axId val="15829623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8296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Production!$AI$2</c:f>
              <c:strCache>
                <c:ptCount val="1"/>
                <c:pt idx="0">
                  <c:v>% on target</c:v>
                </c:pt>
              </c:strCache>
            </c:strRef>
          </c:tx>
          <c:spPr>
            <a:solidFill>
              <a:schemeClr val="accent1"/>
            </a:solidFill>
            <a:ln w="25400">
              <a:solidFill>
                <a:schemeClr val="bg1">
                  <a:lumMod val="50000"/>
                </a:schemeClr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>
                    <a:lumMod val="50000"/>
                  </a:schemeClr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06-4A3D-9161-098C2851139D}"/>
              </c:ext>
            </c:extLst>
          </c:dPt>
          <c:cat>
            <c:strRef>
              <c:f>Production!$AI$2</c:f>
              <c:strCache>
                <c:ptCount val="1"/>
                <c:pt idx="0">
                  <c:v>% on target</c:v>
                </c:pt>
              </c:strCache>
            </c:strRef>
          </c:cat>
          <c:val>
            <c:numRef>
              <c:f>Production!$AJ$2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06-4A3D-9161-098C28511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0771808"/>
        <c:axId val="1650762016"/>
      </c:barChart>
      <c:catAx>
        <c:axId val="16507718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50762016"/>
        <c:crosses val="autoZero"/>
        <c:auto val="1"/>
        <c:lblAlgn val="ctr"/>
        <c:lblOffset val="100"/>
        <c:noMultiLvlLbl val="0"/>
      </c:catAx>
      <c:valAx>
        <c:axId val="1650762016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650771808"/>
        <c:crosses val="autoZero"/>
        <c:crossBetween val="between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Production!$AI$3</c:f>
              <c:strCache>
                <c:ptCount val="1"/>
                <c:pt idx="0">
                  <c:v>% improved</c:v>
                </c:pt>
              </c:strCache>
            </c:strRef>
          </c:tx>
          <c:spPr>
            <a:solidFill>
              <a:srgbClr val="ABE9FF"/>
            </a:solidFill>
            <a:ln w="25400">
              <a:solidFill>
                <a:schemeClr val="bg1">
                  <a:lumMod val="50000"/>
                </a:schemeClr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BE9FF"/>
              </a:solidFill>
              <a:ln w="12700">
                <a:solidFill>
                  <a:schemeClr val="bg1">
                    <a:lumMod val="50000"/>
                  </a:schemeClr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F8-4D71-8050-A1FDB791154B}"/>
              </c:ext>
            </c:extLst>
          </c:dPt>
          <c:cat>
            <c:strRef>
              <c:f>Production!$AI$3</c:f>
              <c:strCache>
                <c:ptCount val="1"/>
                <c:pt idx="0">
                  <c:v>% improved</c:v>
                </c:pt>
              </c:strCache>
            </c:strRef>
          </c:cat>
          <c:val>
            <c:numRef>
              <c:f>Production!$AJ$3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F8-4D71-8050-A1FDB7911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0758208"/>
        <c:axId val="1650766368"/>
      </c:barChart>
      <c:catAx>
        <c:axId val="1650758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50766368"/>
        <c:crosses val="autoZero"/>
        <c:auto val="1"/>
        <c:lblAlgn val="ctr"/>
        <c:lblOffset val="100"/>
        <c:noMultiLvlLbl val="0"/>
      </c:catAx>
      <c:valAx>
        <c:axId val="1650766368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650758208"/>
        <c:crosses val="autoZero"/>
        <c:crossBetween val="between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Key</a:t>
            </a:r>
          </a:p>
        </c:rich>
      </c:tx>
      <c:layout>
        <c:manualLayout>
          <c:xMode val="edge"/>
          <c:yMode val="edge"/>
          <c:x val="9.2773403324587084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4444444444444446E-2"/>
          <c:y val="0"/>
          <c:w val="0.95111111111111113"/>
          <c:h val="0.84834776902887143"/>
        </c:manualLayout>
      </c:layout>
      <c:barChart>
        <c:barDir val="col"/>
        <c:grouping val="stacked"/>
        <c:varyColors val="0"/>
        <c:ser>
          <c:idx val="15"/>
          <c:order val="0"/>
          <c:tx>
            <c:strRef>
              <c:f>Dashboard!$K$5</c:f>
              <c:strCache>
                <c:ptCount val="1"/>
                <c:pt idx="0">
                  <c:v>Key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numFmt formatCode="0;\-0;;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Dashboard!$I$6:$I$12</c:f>
              <c:strCache>
                <c:ptCount val="7"/>
                <c:pt idx="0">
                  <c:v>Production</c:v>
                </c:pt>
                <c:pt idx="1">
                  <c:v>Limited edition</c:v>
                </c:pt>
                <c:pt idx="2">
                  <c:v>Limited edition</c:v>
                </c:pt>
                <c:pt idx="3">
                  <c:v>Limited edition</c:v>
                </c:pt>
                <c:pt idx="4">
                  <c:v>Limited edition</c:v>
                </c:pt>
                <c:pt idx="5">
                  <c:v>Limited edition</c:v>
                </c:pt>
                <c:pt idx="6">
                  <c:v>Limited edition</c:v>
                </c:pt>
              </c:strCache>
            </c:strRef>
          </c:cat>
          <c:val>
            <c:numRef>
              <c:f>Dashboard!$K$6:$K$12</c:f>
              <c:numCache>
                <c:formatCode>General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AC-418D-B452-ACC7AEADF5A9}"/>
            </c:ext>
          </c:extLst>
        </c:ser>
        <c:ser>
          <c:idx val="0"/>
          <c:order val="1"/>
          <c:tx>
            <c:strRef>
              <c:f>Dashboard!$S$5</c:f>
              <c:strCache>
                <c:ptCount val="1"/>
                <c:pt idx="0">
                  <c:v>Not key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val>
            <c:numRef>
              <c:f>Dashboard!$S$6:$S$12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AC-418D-B452-ACC7AEADF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9609664"/>
        <c:axId val="1649608576"/>
      </c:barChart>
      <c:catAx>
        <c:axId val="16496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9608576"/>
        <c:crosses val="autoZero"/>
        <c:auto val="1"/>
        <c:lblAlgn val="ctr"/>
        <c:lblOffset val="100"/>
        <c:noMultiLvlLbl val="0"/>
      </c:catAx>
      <c:valAx>
        <c:axId val="16496085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49609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867230840601774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4567276528350144E-2"/>
          <c:y val="0"/>
          <c:w val="0.95086544694329966"/>
          <c:h val="0.84834776902887143"/>
        </c:manualLayout>
      </c:layout>
      <c:barChart>
        <c:barDir val="col"/>
        <c:grouping val="stacked"/>
        <c:varyColors val="0"/>
        <c:ser>
          <c:idx val="15"/>
          <c:order val="0"/>
          <c:tx>
            <c:strRef>
              <c:f>Dashboard!$Q$5</c:f>
              <c:strCache>
                <c:ptCount val="1"/>
                <c:pt idx="0">
                  <c:v>Weight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numFmt formatCode="0;\-0;;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Dashboard!$I$6:$I$12</c:f>
              <c:strCache>
                <c:ptCount val="7"/>
                <c:pt idx="0">
                  <c:v>Production</c:v>
                </c:pt>
                <c:pt idx="1">
                  <c:v>Limited edition</c:v>
                </c:pt>
                <c:pt idx="2">
                  <c:v>Limited edition</c:v>
                </c:pt>
                <c:pt idx="3">
                  <c:v>Limited edition</c:v>
                </c:pt>
                <c:pt idx="4">
                  <c:v>Limited edition</c:v>
                </c:pt>
                <c:pt idx="5">
                  <c:v>Limited edition</c:v>
                </c:pt>
                <c:pt idx="6">
                  <c:v>Limited edition</c:v>
                </c:pt>
              </c:strCache>
            </c:strRef>
          </c:cat>
          <c:val>
            <c:numRef>
              <c:f>Dashboard!$Q$6:$Q$12</c:f>
              <c:numCache>
                <c:formatCode>General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5-4591-8C0F-B70D3E604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9610208"/>
        <c:axId val="1649613472"/>
      </c:barChart>
      <c:catAx>
        <c:axId val="164961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9613472"/>
        <c:crosses val="autoZero"/>
        <c:auto val="1"/>
        <c:lblAlgn val="ctr"/>
        <c:lblOffset val="100"/>
        <c:noMultiLvlLbl val="0"/>
      </c:catAx>
      <c:valAx>
        <c:axId val="16496134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49610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4.299713035920981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4567276528350144E-2"/>
          <c:y val="0"/>
          <c:w val="0.95086544694329966"/>
          <c:h val="0.84834776902887143"/>
        </c:manualLayout>
      </c:layout>
      <c:barChart>
        <c:barDir val="col"/>
        <c:grouping val="stacked"/>
        <c:varyColors val="0"/>
        <c:ser>
          <c:idx val="15"/>
          <c:order val="0"/>
          <c:tx>
            <c:strRef>
              <c:f>Dashboard!$N$5</c:f>
              <c:strCache>
                <c:ptCount val="1"/>
                <c:pt idx="0">
                  <c:v>% target set</c:v>
                </c:pt>
              </c:strCache>
            </c:strRef>
          </c:tx>
          <c:spPr>
            <a:solidFill>
              <a:srgbClr val="CCCCFF"/>
            </a:solidFill>
            <a:ln>
              <a:noFill/>
            </a:ln>
            <a:effectLst/>
          </c:spPr>
          <c:invertIfNegative val="0"/>
          <c:dLbls>
            <c:numFmt formatCode="0%;\-0%;;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Dashboard!$I$6:$I$12</c:f>
              <c:strCache>
                <c:ptCount val="7"/>
                <c:pt idx="0">
                  <c:v>Production</c:v>
                </c:pt>
                <c:pt idx="1">
                  <c:v>Limited edition</c:v>
                </c:pt>
                <c:pt idx="2">
                  <c:v>Limited edition</c:v>
                </c:pt>
                <c:pt idx="3">
                  <c:v>Limited edition</c:v>
                </c:pt>
                <c:pt idx="4">
                  <c:v>Limited edition</c:v>
                </c:pt>
                <c:pt idx="5">
                  <c:v>Limited edition</c:v>
                </c:pt>
                <c:pt idx="6">
                  <c:v>Limited edition</c:v>
                </c:pt>
              </c:strCache>
            </c:strRef>
          </c:cat>
          <c:val>
            <c:numRef>
              <c:f>Dashboard!$N$6:$N$12</c:f>
              <c:numCache>
                <c:formatCode>0.0%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F-48A3-B0E0-B160A0B87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9607488"/>
        <c:axId val="1649609120"/>
      </c:barChart>
      <c:catAx>
        <c:axId val="164960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9609120"/>
        <c:crosses val="autoZero"/>
        <c:auto val="1"/>
        <c:lblAlgn val="ctr"/>
        <c:lblOffset val="100"/>
        <c:noMultiLvlLbl val="0"/>
      </c:catAx>
      <c:valAx>
        <c:axId val="16496091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4960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4.2997130359210195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4567276528350144E-2"/>
          <c:y val="0"/>
          <c:w val="0.95086544694329966"/>
          <c:h val="0.84834776902887143"/>
        </c:manualLayout>
      </c:layout>
      <c:barChart>
        <c:barDir val="col"/>
        <c:grouping val="stacked"/>
        <c:varyColors val="0"/>
        <c:ser>
          <c:idx val="15"/>
          <c:order val="0"/>
          <c:tx>
            <c:strRef>
              <c:f>Dashboard!$O$5</c:f>
              <c:strCache>
                <c:ptCount val="1"/>
                <c:pt idx="0">
                  <c:v>% on target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%;\-0%;;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Dashboard!$I$6:$I$12</c:f>
              <c:strCache>
                <c:ptCount val="7"/>
                <c:pt idx="0">
                  <c:v>Production</c:v>
                </c:pt>
                <c:pt idx="1">
                  <c:v>Limited edition</c:v>
                </c:pt>
                <c:pt idx="2">
                  <c:v>Limited edition</c:v>
                </c:pt>
                <c:pt idx="3">
                  <c:v>Limited edition</c:v>
                </c:pt>
                <c:pt idx="4">
                  <c:v>Limited edition</c:v>
                </c:pt>
                <c:pt idx="5">
                  <c:v>Limited edition</c:v>
                </c:pt>
                <c:pt idx="6">
                  <c:v>Limited edition</c:v>
                </c:pt>
              </c:strCache>
            </c:strRef>
          </c:cat>
          <c:val>
            <c:numRef>
              <c:f>Dashboard!$O$6:$O$12</c:f>
              <c:numCache>
                <c:formatCode>0.0%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EF-46A3-8E29-B18F7F95A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9612384"/>
        <c:axId val="1650765280"/>
      </c:barChart>
      <c:catAx>
        <c:axId val="164961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0765280"/>
        <c:crosses val="autoZero"/>
        <c:auto val="1"/>
        <c:lblAlgn val="ctr"/>
        <c:lblOffset val="100"/>
        <c:noMultiLvlLbl val="0"/>
      </c:catAx>
      <c:valAx>
        <c:axId val="16507652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49612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4.2997130359210195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4567276528350144E-2"/>
          <c:y val="0"/>
          <c:w val="0.95086544694329966"/>
          <c:h val="0.84834776902887143"/>
        </c:manualLayout>
      </c:layout>
      <c:barChart>
        <c:barDir val="col"/>
        <c:grouping val="stacked"/>
        <c:varyColors val="0"/>
        <c:ser>
          <c:idx val="15"/>
          <c:order val="0"/>
          <c:tx>
            <c:strRef>
              <c:f>Dashboard!$P$5</c:f>
              <c:strCache>
                <c:ptCount val="1"/>
                <c:pt idx="0">
                  <c:v>% improved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numFmt formatCode="0%;\-0%;;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Dashboard!$I$6:$I$12</c:f>
              <c:strCache>
                <c:ptCount val="7"/>
                <c:pt idx="0">
                  <c:v>Production</c:v>
                </c:pt>
                <c:pt idx="1">
                  <c:v>Limited edition</c:v>
                </c:pt>
                <c:pt idx="2">
                  <c:v>Limited edition</c:v>
                </c:pt>
                <c:pt idx="3">
                  <c:v>Limited edition</c:v>
                </c:pt>
                <c:pt idx="4">
                  <c:v>Limited edition</c:v>
                </c:pt>
                <c:pt idx="5">
                  <c:v>Limited edition</c:v>
                </c:pt>
                <c:pt idx="6">
                  <c:v>Limited edition</c:v>
                </c:pt>
              </c:strCache>
            </c:strRef>
          </c:cat>
          <c:val>
            <c:numRef>
              <c:f>Dashboard!$P$6:$P$12</c:f>
              <c:numCache>
                <c:formatCode>0.0%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2-42BD-9A4C-36EE1529C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0757664"/>
        <c:axId val="1650770720"/>
      </c:barChart>
      <c:catAx>
        <c:axId val="165075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0770720"/>
        <c:crosses val="autoZero"/>
        <c:auto val="1"/>
        <c:lblAlgn val="ctr"/>
        <c:lblOffset val="100"/>
        <c:noMultiLvlLbl val="0"/>
      </c:catAx>
      <c:valAx>
        <c:axId val="16507707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50757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93053368328961"/>
          <c:y val="5.6261300670749484E-2"/>
          <c:w val="0.72053473315835526"/>
          <c:h val="0.92376247840814774"/>
        </c:manualLayout>
      </c:layout>
      <c:doughnutChart>
        <c:varyColors val="1"/>
        <c:ser>
          <c:idx val="0"/>
          <c:order val="0"/>
          <c:tx>
            <c:strRef>
              <c:f>Production!$E$9</c:f>
              <c:strCache>
                <c:ptCount val="1"/>
                <c:pt idx="0">
                  <c:v>Category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19E-4A56-9C4E-85C37A0DF6F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19E-4A56-9C4E-85C37A0DF6F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19E-4A56-9C4E-85C37A0DF6F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19E-4A56-9C4E-85C37A0DF6F2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19E-4A56-9C4E-85C37A0DF6F2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19E-4A56-9C4E-85C37A0DF6F2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D19E-4A56-9C4E-85C37A0DF6F2}"/>
              </c:ext>
            </c:extLst>
          </c:dPt>
          <c:dLbls>
            <c:numFmt formatCode="[Yellow][&lt;0.5]0%;[Green][&gt;=0.5]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Production!$AP$1:$AP$7</c:f>
              <c:strCache>
                <c:ptCount val="7"/>
                <c:pt idx="0">
                  <c:v> 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 </c:v>
                </c:pt>
                <c:pt idx="5">
                  <c:v> </c:v>
                </c:pt>
                <c:pt idx="6">
                  <c:v> </c:v>
                </c:pt>
              </c:strCache>
            </c:strRef>
          </c:cat>
          <c:val>
            <c:numRef>
              <c:f>Production!$AO$1:$AO$7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19E-4A56-9C4E-85C37A0DF6F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2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Production!$AG$2</c:f>
              <c:strCache>
                <c:ptCount val="1"/>
                <c:pt idx="0">
                  <c:v>% ready</c:v>
                </c:pt>
              </c:strCache>
            </c:strRef>
          </c:tx>
          <c:spPr>
            <a:solidFill>
              <a:srgbClr val="FFFF99"/>
            </a:solidFill>
            <a:ln w="25400">
              <a:solidFill>
                <a:schemeClr val="bg1">
                  <a:lumMod val="50000"/>
                </a:schemeClr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chemeClr val="bg1">
                    <a:lumMod val="50000"/>
                  </a:schemeClr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AE-4CDF-AF5F-CD257F37ECB1}"/>
              </c:ext>
            </c:extLst>
          </c:dPt>
          <c:cat>
            <c:strRef>
              <c:f>Production!$AG$2</c:f>
              <c:strCache>
                <c:ptCount val="1"/>
                <c:pt idx="0">
                  <c:v>% ready</c:v>
                </c:pt>
              </c:strCache>
            </c:strRef>
          </c:cat>
          <c:val>
            <c:numRef>
              <c:f>Production!$AH$2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E-4CDF-AF5F-CD257F37E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0764192"/>
        <c:axId val="1650760384"/>
      </c:barChart>
      <c:catAx>
        <c:axId val="1650764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50760384"/>
        <c:crosses val="autoZero"/>
        <c:auto val="1"/>
        <c:lblAlgn val="ctr"/>
        <c:lblOffset val="100"/>
        <c:noMultiLvlLbl val="0"/>
      </c:catAx>
      <c:valAx>
        <c:axId val="1650760384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650764192"/>
        <c:crosses val="autoZero"/>
        <c:crossBetween val="between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Production!$AG$3</c:f>
              <c:strCache>
                <c:ptCount val="1"/>
                <c:pt idx="0">
                  <c:v>% target set</c:v>
                </c:pt>
              </c:strCache>
            </c:strRef>
          </c:tx>
          <c:spPr>
            <a:solidFill>
              <a:srgbClr val="FFCCFF"/>
            </a:solidFill>
            <a:ln w="25400">
              <a:solidFill>
                <a:schemeClr val="bg1">
                  <a:lumMod val="50000"/>
                </a:schemeClr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CFF"/>
              </a:solidFill>
              <a:ln w="12700">
                <a:solidFill>
                  <a:schemeClr val="bg1">
                    <a:lumMod val="50000"/>
                  </a:schemeClr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C5-4D00-929B-F0E2174973B3}"/>
              </c:ext>
            </c:extLst>
          </c:dPt>
          <c:cat>
            <c:strRef>
              <c:f>Production!$AG$3</c:f>
              <c:strCache>
                <c:ptCount val="1"/>
                <c:pt idx="0">
                  <c:v>% target set</c:v>
                </c:pt>
              </c:strCache>
            </c:strRef>
          </c:cat>
          <c:val>
            <c:numRef>
              <c:f>Production!$AH$3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C5-4D00-929B-F0E217497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0768000"/>
        <c:axId val="1650761472"/>
      </c:barChart>
      <c:catAx>
        <c:axId val="1650768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50761472"/>
        <c:crosses val="autoZero"/>
        <c:auto val="1"/>
        <c:lblAlgn val="ctr"/>
        <c:lblOffset val="100"/>
        <c:noMultiLvlLbl val="0"/>
      </c:catAx>
      <c:valAx>
        <c:axId val="1650761472"/>
        <c:scaling>
          <c:orientation val="minMax"/>
          <c:max val="1"/>
          <c:min val="0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1650768000"/>
        <c:crosses val="autoZero"/>
        <c:crossBetween val="between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13</xdr:row>
      <xdr:rowOff>1</xdr:rowOff>
    </xdr:from>
    <xdr:to>
      <xdr:col>9</xdr:col>
      <xdr:colOff>0</xdr:colOff>
      <xdr:row>21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13</xdr:row>
      <xdr:rowOff>1</xdr:rowOff>
    </xdr:from>
    <xdr:to>
      <xdr:col>17</xdr:col>
      <xdr:colOff>0</xdr:colOff>
      <xdr:row>21</xdr:row>
      <xdr:rowOff>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21</xdr:row>
      <xdr:rowOff>0</xdr:rowOff>
    </xdr:from>
    <xdr:to>
      <xdr:col>8</xdr:col>
      <xdr:colOff>685801</xdr:colOff>
      <xdr:row>29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21</xdr:row>
      <xdr:rowOff>0</xdr:rowOff>
    </xdr:from>
    <xdr:to>
      <xdr:col>16</xdr:col>
      <xdr:colOff>685801</xdr:colOff>
      <xdr:row>29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29</xdr:row>
      <xdr:rowOff>0</xdr:rowOff>
    </xdr:from>
    <xdr:to>
      <xdr:col>8</xdr:col>
      <xdr:colOff>685800</xdr:colOff>
      <xdr:row>37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685801</xdr:colOff>
      <xdr:row>37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</xdr:colOff>
      <xdr:row>1</xdr:row>
      <xdr:rowOff>0</xdr:rowOff>
    </xdr:from>
    <xdr:to>
      <xdr:col>12</xdr:col>
      <xdr:colOff>0</xdr:colOff>
      <xdr:row>6</xdr:row>
      <xdr:rowOff>161925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2</xdr:row>
      <xdr:rowOff>0</xdr:rowOff>
    </xdr:from>
    <xdr:to>
      <xdr:col>21</xdr:col>
      <xdr:colOff>0</xdr:colOff>
      <xdr:row>3</xdr:row>
      <xdr:rowOff>171450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4</xdr:row>
      <xdr:rowOff>38100</xdr:rowOff>
    </xdr:from>
    <xdr:to>
      <xdr:col>21</xdr:col>
      <xdr:colOff>0</xdr:colOff>
      <xdr:row>6</xdr:row>
      <xdr:rowOff>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514349</xdr:colOff>
      <xdr:row>2</xdr:row>
      <xdr:rowOff>0</xdr:rowOff>
    </xdr:from>
    <xdr:to>
      <xdr:col>24</xdr:col>
      <xdr:colOff>1381124</xdr:colOff>
      <xdr:row>3</xdr:row>
      <xdr:rowOff>171450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514349</xdr:colOff>
      <xdr:row>4</xdr:row>
      <xdr:rowOff>38100</xdr:rowOff>
    </xdr:from>
    <xdr:to>
      <xdr:col>24</xdr:col>
      <xdr:colOff>1381124</xdr:colOff>
      <xdr:row>6</xdr:row>
      <xdr:rowOff>0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0</v>
    <v>4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S39"/>
  <sheetViews>
    <sheetView showGridLines="0" topLeftCell="C35" zoomScaleNormal="100" workbookViewId="0">
      <selection activeCell="B39" sqref="B39:Q39"/>
    </sheetView>
  </sheetViews>
  <sheetFormatPr defaultColWidth="8.81640625" defaultRowHeight="12" x14ac:dyDescent="0.35"/>
  <cols>
    <col min="1" max="1" width="1.7265625" style="56" customWidth="1"/>
    <col min="2" max="17" width="10.7265625" style="56" customWidth="1"/>
    <col min="18" max="18" width="1.7265625" style="56" customWidth="1"/>
    <col min="19" max="16384" width="8.81640625" style="56"/>
  </cols>
  <sheetData>
    <row r="1" spans="1:19" ht="12.5" thickBot="1" x14ac:dyDescent="0.4">
      <c r="B1" s="174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6"/>
    </row>
    <row r="2" spans="1:19" ht="26" x14ac:dyDescent="0.35">
      <c r="B2" s="160" t="e" vm="1">
        <v>#VALUE!</v>
      </c>
      <c r="C2" s="194" t="s">
        <v>120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6"/>
      <c r="Q2" s="193" t="s">
        <v>121</v>
      </c>
    </row>
    <row r="3" spans="1:19" ht="26" x14ac:dyDescent="0.35">
      <c r="B3" s="177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9"/>
    </row>
    <row r="4" spans="1:19" ht="15" customHeight="1" x14ac:dyDescent="0.35">
      <c r="A4" s="79"/>
      <c r="B4" s="165" t="s">
        <v>45</v>
      </c>
      <c r="C4" s="77"/>
      <c r="D4" s="77"/>
      <c r="E4" s="78"/>
      <c r="F4" s="77"/>
      <c r="G4" s="77"/>
      <c r="H4" s="88"/>
      <c r="I4" s="86"/>
      <c r="J4" s="106"/>
      <c r="K4" s="107"/>
      <c r="L4" s="107"/>
      <c r="M4" s="107"/>
      <c r="N4" s="107"/>
      <c r="O4" s="161" t="s">
        <v>71</v>
      </c>
      <c r="P4" s="162" t="s">
        <v>70</v>
      </c>
      <c r="Q4" s="108"/>
    </row>
    <row r="5" spans="1:19" ht="15" customHeight="1" x14ac:dyDescent="0.35">
      <c r="A5" s="79"/>
      <c r="B5" s="125" t="s">
        <v>50</v>
      </c>
      <c r="C5" s="121" t="s">
        <v>51</v>
      </c>
      <c r="D5" s="122" t="s">
        <v>52</v>
      </c>
      <c r="E5" s="121" t="s">
        <v>51</v>
      </c>
      <c r="F5" s="122" t="s">
        <v>53</v>
      </c>
      <c r="G5" s="121" t="s">
        <v>51</v>
      </c>
      <c r="H5" s="87"/>
      <c r="I5" s="164" t="s">
        <v>66</v>
      </c>
      <c r="J5" s="84" t="s">
        <v>49</v>
      </c>
      <c r="K5" s="84" t="s">
        <v>16</v>
      </c>
      <c r="L5" s="84" t="s">
        <v>20</v>
      </c>
      <c r="M5" s="84" t="s">
        <v>36</v>
      </c>
      <c r="N5" s="84" t="s">
        <v>44</v>
      </c>
      <c r="O5" s="84" t="s">
        <v>21</v>
      </c>
      <c r="P5" s="84" t="s">
        <v>14</v>
      </c>
      <c r="Q5" s="85" t="s">
        <v>26</v>
      </c>
      <c r="S5" s="117" t="s">
        <v>69</v>
      </c>
    </row>
    <row r="6" spans="1:19" ht="15" customHeight="1" x14ac:dyDescent="0.35">
      <c r="A6" s="79"/>
      <c r="B6" s="126" t="s">
        <v>41</v>
      </c>
      <c r="C6" s="123"/>
      <c r="D6" s="124"/>
      <c r="E6" s="123"/>
      <c r="F6" s="124"/>
      <c r="G6" s="123"/>
      <c r="H6" s="119">
        <v>1</v>
      </c>
      <c r="I6" s="163" t="s">
        <v>62</v>
      </c>
      <c r="J6" s="44">
        <f>Production!AD2</f>
        <v>0</v>
      </c>
      <c r="K6" s="44">
        <f>Production!AD3</f>
        <v>0</v>
      </c>
      <c r="L6" s="44">
        <f>Production!AF2</f>
        <v>0</v>
      </c>
      <c r="M6" s="44">
        <f>Production!AF3</f>
        <v>0</v>
      </c>
      <c r="N6" s="45">
        <f>Production!AH3</f>
        <v>0</v>
      </c>
      <c r="O6" s="45">
        <f>Production!AJ2</f>
        <v>0</v>
      </c>
      <c r="P6" s="45">
        <f>Production!AJ3</f>
        <v>0</v>
      </c>
      <c r="Q6" s="57">
        <f>Production!AL3</f>
        <v>0</v>
      </c>
      <c r="S6" s="117">
        <f>J6-K6</f>
        <v>0</v>
      </c>
    </row>
    <row r="7" spans="1:19" ht="15" customHeight="1" x14ac:dyDescent="0.35">
      <c r="A7" s="79"/>
      <c r="B7" s="126" t="s">
        <v>46</v>
      </c>
      <c r="C7" s="123" t="s">
        <v>61</v>
      </c>
      <c r="D7" s="124"/>
      <c r="E7" s="123"/>
      <c r="F7" s="124"/>
      <c r="G7" s="123"/>
      <c r="H7" s="120">
        <v>2</v>
      </c>
      <c r="I7" s="156" t="s">
        <v>105</v>
      </c>
      <c r="J7" s="152"/>
      <c r="K7" s="152"/>
      <c r="L7" s="152"/>
      <c r="M7" s="152"/>
      <c r="N7" s="153"/>
      <c r="O7" s="153"/>
      <c r="P7" s="153"/>
      <c r="Q7" s="154"/>
      <c r="S7" s="117">
        <f t="shared" ref="S7:S13" si="0">J7-K7</f>
        <v>0</v>
      </c>
    </row>
    <row r="8" spans="1:19" ht="15" customHeight="1" x14ac:dyDescent="0.35">
      <c r="A8" s="79"/>
      <c r="B8" s="126" t="s">
        <v>57</v>
      </c>
      <c r="C8" s="123" t="s">
        <v>58</v>
      </c>
      <c r="D8" s="124"/>
      <c r="E8" s="123"/>
      <c r="F8" s="124"/>
      <c r="G8" s="123"/>
      <c r="H8" s="119">
        <v>3</v>
      </c>
      <c r="I8" s="156" t="s">
        <v>105</v>
      </c>
      <c r="J8" s="152"/>
      <c r="K8" s="152"/>
      <c r="L8" s="152"/>
      <c r="M8" s="152"/>
      <c r="N8" s="153"/>
      <c r="O8" s="153"/>
      <c r="P8" s="153"/>
      <c r="Q8" s="154"/>
      <c r="S8" s="117">
        <f t="shared" si="0"/>
        <v>0</v>
      </c>
    </row>
    <row r="9" spans="1:19" ht="15" customHeight="1" x14ac:dyDescent="0.35">
      <c r="A9" s="79"/>
      <c r="B9" s="126" t="s">
        <v>47</v>
      </c>
      <c r="C9" s="123" t="s">
        <v>15</v>
      </c>
      <c r="D9" s="124"/>
      <c r="E9" s="123"/>
      <c r="F9" s="124"/>
      <c r="G9" s="123"/>
      <c r="H9" s="119">
        <v>4</v>
      </c>
      <c r="I9" s="156" t="s">
        <v>105</v>
      </c>
      <c r="J9" s="152"/>
      <c r="K9" s="152"/>
      <c r="L9" s="152"/>
      <c r="M9" s="152"/>
      <c r="N9" s="153"/>
      <c r="O9" s="153"/>
      <c r="P9" s="153"/>
      <c r="Q9" s="154"/>
      <c r="S9" s="117">
        <f t="shared" si="0"/>
        <v>0</v>
      </c>
    </row>
    <row r="10" spans="1:19" ht="15" customHeight="1" x14ac:dyDescent="0.35">
      <c r="A10" s="79"/>
      <c r="B10" s="126" t="s">
        <v>59</v>
      </c>
      <c r="C10" s="123" t="s">
        <v>60</v>
      </c>
      <c r="D10" s="124"/>
      <c r="E10" s="123"/>
      <c r="F10" s="124"/>
      <c r="G10" s="123"/>
      <c r="H10" s="120">
        <v>5</v>
      </c>
      <c r="I10" s="156" t="s">
        <v>105</v>
      </c>
      <c r="J10" s="152"/>
      <c r="K10" s="152"/>
      <c r="L10" s="152"/>
      <c r="M10" s="152"/>
      <c r="N10" s="153"/>
      <c r="O10" s="153"/>
      <c r="P10" s="153"/>
      <c r="Q10" s="154"/>
      <c r="S10" s="117">
        <f t="shared" si="0"/>
        <v>0</v>
      </c>
    </row>
    <row r="11" spans="1:19" ht="15" customHeight="1" x14ac:dyDescent="0.35">
      <c r="A11" s="79"/>
      <c r="B11" s="126" t="s">
        <v>48</v>
      </c>
      <c r="C11" s="123" t="s">
        <v>63</v>
      </c>
      <c r="D11" s="124"/>
      <c r="E11" s="123"/>
      <c r="F11" s="124"/>
      <c r="G11" s="123"/>
      <c r="H11" s="119">
        <v>6</v>
      </c>
      <c r="I11" s="156" t="s">
        <v>105</v>
      </c>
      <c r="J11" s="152"/>
      <c r="K11" s="152"/>
      <c r="L11" s="152"/>
      <c r="M11" s="152"/>
      <c r="N11" s="153"/>
      <c r="O11" s="153"/>
      <c r="P11" s="153"/>
      <c r="Q11" s="154"/>
      <c r="S11" s="117">
        <f t="shared" si="0"/>
        <v>0</v>
      </c>
    </row>
    <row r="12" spans="1:19" ht="15" customHeight="1" x14ac:dyDescent="0.35">
      <c r="A12" s="79"/>
      <c r="B12" s="128" t="s">
        <v>8</v>
      </c>
      <c r="C12" s="123" t="s">
        <v>8</v>
      </c>
      <c r="D12" s="124"/>
      <c r="E12" s="123"/>
      <c r="F12" s="124"/>
      <c r="G12" s="123"/>
      <c r="H12" s="119">
        <v>7</v>
      </c>
      <c r="I12" s="156" t="s">
        <v>105</v>
      </c>
      <c r="J12" s="152"/>
      <c r="K12" s="152"/>
      <c r="L12" s="152"/>
      <c r="M12" s="152"/>
      <c r="N12" s="153"/>
      <c r="O12" s="153"/>
      <c r="P12" s="153"/>
      <c r="Q12" s="154"/>
      <c r="S12" s="117">
        <f t="shared" si="0"/>
        <v>0</v>
      </c>
    </row>
    <row r="13" spans="1:19" ht="15" customHeight="1" x14ac:dyDescent="0.35">
      <c r="B13" s="127"/>
      <c r="C13" s="77"/>
      <c r="D13" s="77"/>
      <c r="E13" s="78"/>
      <c r="F13" s="77"/>
      <c r="G13" s="77"/>
      <c r="H13" s="49"/>
      <c r="I13" s="89"/>
      <c r="J13" s="114"/>
      <c r="K13" s="114"/>
      <c r="L13" s="114"/>
      <c r="M13" s="114"/>
      <c r="N13" s="115"/>
      <c r="O13" s="115"/>
      <c r="P13" s="114"/>
      <c r="Q13" s="116"/>
      <c r="S13" s="118">
        <f t="shared" si="0"/>
        <v>0</v>
      </c>
    </row>
    <row r="14" spans="1:19" ht="15" customHeight="1" x14ac:dyDescent="0.35">
      <c r="B14" s="80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3"/>
    </row>
    <row r="15" spans="1:19" ht="15" customHeight="1" x14ac:dyDescent="0.35">
      <c r="B15" s="80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3"/>
    </row>
    <row r="16" spans="1:19" ht="15" customHeight="1" x14ac:dyDescent="0.35">
      <c r="B16" s="80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3"/>
    </row>
    <row r="17" spans="2:17" ht="15" customHeight="1" x14ac:dyDescent="0.35">
      <c r="B17" s="80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3"/>
    </row>
    <row r="18" spans="2:17" ht="15" customHeight="1" x14ac:dyDescent="0.35">
      <c r="B18" s="80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3"/>
    </row>
    <row r="19" spans="2:17" ht="15" customHeight="1" x14ac:dyDescent="0.35">
      <c r="B19" s="80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3"/>
    </row>
    <row r="20" spans="2:17" ht="15" customHeight="1" x14ac:dyDescent="0.35">
      <c r="B20" s="80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3"/>
    </row>
    <row r="21" spans="2:17" ht="15" customHeight="1" x14ac:dyDescent="0.35">
      <c r="B21" s="80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3"/>
    </row>
    <row r="22" spans="2:17" ht="15" customHeight="1" x14ac:dyDescent="0.35">
      <c r="B22" s="80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3"/>
    </row>
    <row r="23" spans="2:17" ht="15" customHeight="1" x14ac:dyDescent="0.35">
      <c r="B23" s="80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3"/>
    </row>
    <row r="24" spans="2:17" ht="15" customHeight="1" x14ac:dyDescent="0.35">
      <c r="B24" s="80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3"/>
    </row>
    <row r="25" spans="2:17" ht="15" customHeight="1" x14ac:dyDescent="0.35">
      <c r="B25" s="80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3"/>
    </row>
    <row r="26" spans="2:17" ht="15" customHeight="1" x14ac:dyDescent="0.35">
      <c r="B26" s="80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3"/>
    </row>
    <row r="27" spans="2:17" ht="15" customHeight="1" x14ac:dyDescent="0.35">
      <c r="B27" s="80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3"/>
    </row>
    <row r="28" spans="2:17" ht="15" customHeight="1" x14ac:dyDescent="0.35">
      <c r="B28" s="80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3"/>
    </row>
    <row r="29" spans="2:17" ht="15" customHeight="1" x14ac:dyDescent="0.35">
      <c r="B29" s="80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3"/>
    </row>
    <row r="30" spans="2:17" ht="15" customHeight="1" x14ac:dyDescent="0.35">
      <c r="B30" s="80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3"/>
    </row>
    <row r="31" spans="2:17" ht="15" customHeight="1" x14ac:dyDescent="0.35">
      <c r="B31" s="80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3"/>
    </row>
    <row r="32" spans="2:17" ht="15" customHeight="1" x14ac:dyDescent="0.35">
      <c r="B32" s="80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3"/>
    </row>
    <row r="33" spans="2:17" ht="15" customHeight="1" x14ac:dyDescent="0.35">
      <c r="B33" s="80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3"/>
    </row>
    <row r="34" spans="2:17" ht="15" customHeight="1" x14ac:dyDescent="0.35">
      <c r="B34" s="80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3"/>
    </row>
    <row r="35" spans="2:17" ht="15" customHeight="1" x14ac:dyDescent="0.35">
      <c r="B35" s="80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3"/>
    </row>
    <row r="36" spans="2:17" ht="15" customHeight="1" x14ac:dyDescent="0.35">
      <c r="B36" s="80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3"/>
    </row>
    <row r="37" spans="2:17" ht="15" customHeight="1" thickBot="1" x14ac:dyDescent="0.4">
      <c r="B37" s="80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3"/>
    </row>
    <row r="38" spans="2:17" ht="15" customHeight="1" thickBot="1" x14ac:dyDescent="0.4">
      <c r="B38" s="157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9"/>
    </row>
    <row r="39" spans="2:17" ht="15.5" x14ac:dyDescent="0.35">
      <c r="B39" s="197" t="s">
        <v>122</v>
      </c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</row>
  </sheetData>
  <mergeCells count="4">
    <mergeCell ref="B1:Q1"/>
    <mergeCell ref="B3:Q3"/>
    <mergeCell ref="C2:P2"/>
    <mergeCell ref="B39:Q39"/>
  </mergeCells>
  <conditionalFormatting sqref="N6:P6">
    <cfRule type="colorScale" priority="2">
      <colorScale>
        <cfvo type="min"/>
        <cfvo type="max"/>
        <color rgb="FFFFEF9C"/>
        <color rgb="FF63BE7B"/>
      </colorScale>
    </cfRule>
  </conditionalFormatting>
  <conditionalFormatting sqref="N7:P12">
    <cfRule type="colorScale" priority="1">
      <colorScale>
        <cfvo type="min"/>
        <cfvo type="max"/>
        <color rgb="FFFFEF9C"/>
        <color rgb="FF63BE7B"/>
      </colorScale>
    </cfRule>
  </conditionalFormatting>
  <hyperlinks>
    <hyperlink ref="I6" location="Production!A1" display="Production" xr:uid="{00000000-0004-0000-0000-000000000000}"/>
  </hyperlinks>
  <printOptions horizontalCentered="1" verticalCentered="1"/>
  <pageMargins left="0.1" right="0.1" top="0.1" bottom="0.1" header="0.1" footer="0.1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P31"/>
  <sheetViews>
    <sheetView showGridLines="0" zoomScaleNormal="100" workbookViewId="0">
      <pane ySplit="9" topLeftCell="A24" activePane="bottomLeft" state="frozen"/>
      <selection pane="bottomLeft" activeCell="C31" sqref="C31:R31"/>
    </sheetView>
  </sheetViews>
  <sheetFormatPr defaultColWidth="8.81640625" defaultRowHeight="12" x14ac:dyDescent="0.35"/>
  <cols>
    <col min="1" max="1" width="2.7265625" style="50" customWidth="1"/>
    <col min="2" max="2" width="1.81640625" style="8" hidden="1" customWidth="1"/>
    <col min="3" max="4" width="6.7265625" style="8" customWidth="1"/>
    <col min="5" max="5" width="7.1796875" style="8" customWidth="1"/>
    <col min="6" max="6" width="10.7265625" style="8" customWidth="1"/>
    <col min="7" max="7" width="12.7265625" style="8" customWidth="1"/>
    <col min="8" max="8" width="7.7265625" style="8" customWidth="1"/>
    <col min="9" max="9" width="50.08984375" style="8" bestFit="1" customWidth="1"/>
    <col min="10" max="24" width="7.7265625" style="8" customWidth="1"/>
    <col min="25" max="25" width="20.7265625" style="8" customWidth="1"/>
    <col min="26" max="27" width="10.7265625" style="8" customWidth="1"/>
    <col min="28" max="28" width="2.7265625" style="8" customWidth="1"/>
    <col min="29" max="35" width="9.7265625" style="8" customWidth="1"/>
    <col min="36" max="38" width="10.7265625" style="8" customWidth="1"/>
    <col min="39" max="39" width="4.7265625" style="8" customWidth="1"/>
    <col min="40" max="42" width="5.7265625" style="8" customWidth="1"/>
    <col min="43" max="16384" width="8.81640625" style="8"/>
  </cols>
  <sheetData>
    <row r="1" spans="1:42" x14ac:dyDescent="0.35">
      <c r="A1" s="54"/>
      <c r="B1" s="4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6"/>
      <c r="AN1" s="155" t="str">
        <f>Dashboard!B6</f>
        <v xml:space="preserve"> </v>
      </c>
      <c r="AO1" s="155">
        <f>COUNTIF(E10:E20,AN1)</f>
        <v>0</v>
      </c>
      <c r="AP1" s="155" t="str">
        <f t="shared" ref="AP1:AP7" si="0">IF(AO1=0," ",AN1)</f>
        <v xml:space="preserve"> </v>
      </c>
    </row>
    <row r="2" spans="1:42" ht="15" customHeight="1" x14ac:dyDescent="0.35">
      <c r="A2" s="54"/>
      <c r="B2" s="47"/>
      <c r="C2" s="181" t="e" vm="2">
        <f>Dashboard!B2</f>
        <v>#VALUE!</v>
      </c>
      <c r="D2" s="181"/>
      <c r="E2" s="181"/>
      <c r="F2" s="181"/>
      <c r="G2" s="181"/>
      <c r="H2" s="182"/>
      <c r="I2" s="185"/>
      <c r="J2" s="92"/>
      <c r="K2" s="92"/>
      <c r="L2" s="92"/>
      <c r="M2" s="92"/>
      <c r="N2" s="92"/>
      <c r="O2" s="92"/>
      <c r="P2" s="92"/>
      <c r="Q2" s="138"/>
      <c r="R2" s="138"/>
      <c r="S2" s="138"/>
      <c r="T2" s="138"/>
      <c r="U2" s="138"/>
      <c r="V2" s="138"/>
      <c r="W2" s="138"/>
      <c r="X2" s="138"/>
      <c r="Y2" s="93"/>
      <c r="Z2" s="94"/>
      <c r="AA2" s="95"/>
      <c r="AB2" s="28"/>
      <c r="AC2" s="67" t="s">
        <v>18</v>
      </c>
      <c r="AD2" s="68">
        <f>COUNTA(C10,C12,C14,C16,C18)</f>
        <v>0</v>
      </c>
      <c r="AE2" s="67" t="s">
        <v>20</v>
      </c>
      <c r="AF2" s="68">
        <f>COUNTIF(C10:C19,"Yes")</f>
        <v>0</v>
      </c>
      <c r="AG2" s="67" t="s">
        <v>19</v>
      </c>
      <c r="AH2" s="69">
        <f>IF(ISERROR(AF2/AD2),,AF2/AD2)</f>
        <v>0</v>
      </c>
      <c r="AI2" s="70" t="s">
        <v>21</v>
      </c>
      <c r="AJ2" s="69">
        <f>IF(COUNTIF(Z10:Z19,"&gt;=0")=0,0%,COUNTIF(Z10:Z19,"&gt;=0")/(COUNTIF(Z10:Z19,"&lt;0")+COUNTIF(Z10:Z19,"&gt;=0")))</f>
        <v>0</v>
      </c>
      <c r="AK2" s="67" t="s">
        <v>22</v>
      </c>
      <c r="AL2" s="68">
        <f>COUNT(AB11,AB13,AB15,AB17,AB19)</f>
        <v>0</v>
      </c>
      <c r="AM2" s="66"/>
      <c r="AN2" s="155" t="str">
        <f>Dashboard!B7</f>
        <v>STR</v>
      </c>
      <c r="AO2" s="155">
        <f>COUNTIF(E10:E20,AN2)</f>
        <v>0</v>
      </c>
      <c r="AP2" s="155" t="str">
        <f t="shared" si="0"/>
        <v xml:space="preserve"> </v>
      </c>
    </row>
    <row r="3" spans="1:42" ht="15" customHeight="1" x14ac:dyDescent="0.35">
      <c r="A3" s="54"/>
      <c r="B3" s="47"/>
      <c r="C3" s="183"/>
      <c r="D3" s="183"/>
      <c r="E3" s="183"/>
      <c r="F3" s="183"/>
      <c r="G3" s="183"/>
      <c r="H3" s="184"/>
      <c r="I3" s="186"/>
      <c r="J3" s="94"/>
      <c r="K3" s="96"/>
      <c r="L3" s="96"/>
      <c r="M3" s="96"/>
      <c r="N3" s="135" t="s">
        <v>18</v>
      </c>
      <c r="O3" s="102">
        <f>AD2</f>
        <v>0</v>
      </c>
      <c r="P3" s="103"/>
      <c r="Q3" s="138"/>
      <c r="R3" s="190" t="s">
        <v>89</v>
      </c>
      <c r="S3" s="190"/>
      <c r="T3" s="138"/>
      <c r="U3" s="138"/>
      <c r="V3" s="191">
        <f>AH2</f>
        <v>0</v>
      </c>
      <c r="W3" s="190" t="s">
        <v>67</v>
      </c>
      <c r="X3" s="190"/>
      <c r="Y3" s="138"/>
      <c r="Z3" s="191">
        <f>AJ2</f>
        <v>0</v>
      </c>
      <c r="AA3" s="138"/>
      <c r="AB3" s="28"/>
      <c r="AC3" s="67" t="s">
        <v>16</v>
      </c>
      <c r="AD3" s="68">
        <f>COUNTIF(D10:D19,"Yes")</f>
        <v>0</v>
      </c>
      <c r="AE3" s="67" t="s">
        <v>36</v>
      </c>
      <c r="AF3" s="68">
        <f>COUNTA(H11,H13,H15,H17,H19)</f>
        <v>0</v>
      </c>
      <c r="AG3" s="67" t="s">
        <v>44</v>
      </c>
      <c r="AH3" s="69">
        <f>IF(ISERROR(AF3/AD2),,AF3/AD2)</f>
        <v>0</v>
      </c>
      <c r="AI3" s="70" t="s">
        <v>14</v>
      </c>
      <c r="AJ3" s="69">
        <f>IF(COUNTIF(AA10:AA19,"&gt;=0")=0,0%,COUNTIF(AA10:AA19,"&gt;=0")/(COUNTIF(AA10:AA19,"&lt;0")+COUNTIF(AA10:AA19,"&gt;=0")))</f>
        <v>0</v>
      </c>
      <c r="AK3" s="67" t="s">
        <v>12</v>
      </c>
      <c r="AL3" s="68">
        <f>SUM(AB11,AB13,AB15,AB17,AB19)</f>
        <v>0</v>
      </c>
      <c r="AM3" s="66"/>
      <c r="AN3" s="155" t="str">
        <f>Dashboard!B8</f>
        <v>OP</v>
      </c>
      <c r="AO3" s="155">
        <f>COUNTIF(E10:E20,AN3)</f>
        <v>0</v>
      </c>
      <c r="AP3" s="155" t="str">
        <f t="shared" si="0"/>
        <v xml:space="preserve"> </v>
      </c>
    </row>
    <row r="4" spans="1:42" ht="15" customHeight="1" x14ac:dyDescent="0.35">
      <c r="A4" s="54"/>
      <c r="B4" s="46"/>
      <c r="C4" s="187" t="str">
        <f>Dashboard!I6</f>
        <v>Production</v>
      </c>
      <c r="D4" s="187"/>
      <c r="E4" s="187"/>
      <c r="F4" s="187"/>
      <c r="G4" s="187"/>
      <c r="H4" s="188"/>
      <c r="I4" s="189" t="str">
        <f>Dashboard!C2</f>
        <v>MONTHLY PERFORMANCE REPORT2025</v>
      </c>
      <c r="J4" s="94"/>
      <c r="K4" s="96"/>
      <c r="L4" s="96"/>
      <c r="M4" s="96"/>
      <c r="N4" s="134" t="s">
        <v>16</v>
      </c>
      <c r="O4" s="104" t="str">
        <f>AD3&amp;" from "&amp;AD2</f>
        <v>0 from 0</v>
      </c>
      <c r="P4" s="133" t="str">
        <f>IFERROR(AD3/AD2,"")</f>
        <v/>
      </c>
      <c r="Q4" s="138"/>
      <c r="R4" s="190"/>
      <c r="S4" s="190"/>
      <c r="T4" s="138"/>
      <c r="U4" s="138"/>
      <c r="V4" s="192"/>
      <c r="W4" s="190"/>
      <c r="X4" s="190"/>
      <c r="Y4" s="138"/>
      <c r="Z4" s="192"/>
      <c r="AA4" s="138"/>
      <c r="AB4" s="28"/>
      <c r="AC4" s="65"/>
      <c r="AD4" s="65"/>
      <c r="AE4" s="65"/>
      <c r="AF4" s="66"/>
      <c r="AG4" s="71"/>
      <c r="AH4" s="71"/>
      <c r="AI4" s="66"/>
      <c r="AJ4" s="66"/>
      <c r="AK4" s="66"/>
      <c r="AL4" s="66"/>
      <c r="AM4" s="66"/>
      <c r="AN4" s="155" t="str">
        <f>Dashboard!B9</f>
        <v>IMP</v>
      </c>
      <c r="AO4" s="155">
        <f>COUNTIF(E10:E20,AN4)</f>
        <v>0</v>
      </c>
      <c r="AP4" s="155" t="str">
        <f t="shared" si="0"/>
        <v xml:space="preserve"> </v>
      </c>
    </row>
    <row r="5" spans="1:42" ht="15" customHeight="1" x14ac:dyDescent="0.45">
      <c r="A5" s="54"/>
      <c r="B5" s="46"/>
      <c r="C5" s="187"/>
      <c r="D5" s="187"/>
      <c r="E5" s="187"/>
      <c r="F5" s="187"/>
      <c r="G5" s="187"/>
      <c r="H5" s="188"/>
      <c r="I5" s="189"/>
      <c r="J5" s="94"/>
      <c r="K5" s="96"/>
      <c r="L5" s="96"/>
      <c r="M5" s="96"/>
      <c r="N5" s="134" t="s">
        <v>20</v>
      </c>
      <c r="O5" s="104" t="str">
        <f>AF2&amp;" from "&amp;AD2</f>
        <v>0 from 0</v>
      </c>
      <c r="P5" s="133" t="str">
        <f>IFERROR(AF2/AD2,"")</f>
        <v/>
      </c>
      <c r="Q5" s="138"/>
      <c r="R5" s="190" t="s">
        <v>90</v>
      </c>
      <c r="S5" s="190"/>
      <c r="T5" s="138"/>
      <c r="U5" s="138"/>
      <c r="V5" s="191">
        <f>AH3</f>
        <v>0</v>
      </c>
      <c r="W5" s="190" t="s">
        <v>68</v>
      </c>
      <c r="X5" s="190"/>
      <c r="Y5" s="138"/>
      <c r="Z5" s="191">
        <f>AJ3</f>
        <v>0</v>
      </c>
      <c r="AA5" s="138"/>
      <c r="AB5" s="28"/>
      <c r="AC5" s="91"/>
      <c r="AD5" s="91"/>
      <c r="AE5" s="91"/>
      <c r="AF5" s="72"/>
      <c r="AG5" s="67"/>
      <c r="AH5" s="68"/>
      <c r="AI5" s="67"/>
      <c r="AJ5" s="68"/>
      <c r="AK5" s="67"/>
      <c r="AL5" s="68"/>
      <c r="AM5" s="66"/>
      <c r="AN5" s="155" t="str">
        <f>Dashboard!B10</f>
        <v>OBL</v>
      </c>
      <c r="AO5" s="155">
        <f>COUNTIF(E10:E20,AN5)</f>
        <v>0</v>
      </c>
      <c r="AP5" s="155" t="str">
        <f t="shared" si="0"/>
        <v xml:space="preserve"> </v>
      </c>
    </row>
    <row r="6" spans="1:42" ht="15" customHeight="1" x14ac:dyDescent="0.45">
      <c r="A6" s="54"/>
      <c r="B6" s="28"/>
      <c r="C6" s="64"/>
      <c r="D6" s="64"/>
      <c r="E6" s="64"/>
      <c r="F6" s="180" t="s">
        <v>55</v>
      </c>
      <c r="G6" s="180"/>
      <c r="H6" s="180"/>
      <c r="I6" s="180"/>
      <c r="J6" s="94"/>
      <c r="K6" s="96"/>
      <c r="L6" s="96"/>
      <c r="M6" s="96"/>
      <c r="N6" s="136" t="s">
        <v>26</v>
      </c>
      <c r="O6" s="105">
        <f>AL3</f>
        <v>0</v>
      </c>
      <c r="P6" s="137"/>
      <c r="Q6" s="138"/>
      <c r="R6" s="190"/>
      <c r="S6" s="190"/>
      <c r="T6" s="138"/>
      <c r="U6" s="138"/>
      <c r="V6" s="192"/>
      <c r="W6" s="190"/>
      <c r="X6" s="190"/>
      <c r="Y6" s="138"/>
      <c r="Z6" s="192"/>
      <c r="AA6" s="138"/>
      <c r="AB6" s="28"/>
      <c r="AC6" s="91"/>
      <c r="AD6" s="91"/>
      <c r="AE6" s="91"/>
      <c r="AF6" s="72"/>
      <c r="AG6" s="67"/>
      <c r="AH6" s="68"/>
      <c r="AI6" s="67"/>
      <c r="AJ6" s="68"/>
      <c r="AK6" s="67"/>
      <c r="AL6" s="68"/>
      <c r="AM6" s="66" t="s">
        <v>41</v>
      </c>
      <c r="AN6" s="155" t="str">
        <f>Dashboard!B11</f>
        <v>MIX</v>
      </c>
      <c r="AO6" s="155">
        <f>COUNTIF(E10:E20,AN6)</f>
        <v>0</v>
      </c>
      <c r="AP6" s="155" t="str">
        <f t="shared" si="0"/>
        <v xml:space="preserve"> </v>
      </c>
    </row>
    <row r="7" spans="1:42" ht="15" customHeight="1" x14ac:dyDescent="0.45">
      <c r="A7" s="54"/>
      <c r="B7" s="28"/>
      <c r="C7" s="97" t="s">
        <v>2</v>
      </c>
      <c r="D7" s="64"/>
      <c r="E7" s="98"/>
      <c r="F7" s="180"/>
      <c r="G7" s="180"/>
      <c r="H7" s="180"/>
      <c r="I7" s="180"/>
      <c r="J7" s="94"/>
      <c r="K7" s="96"/>
      <c r="L7" s="96"/>
      <c r="M7" s="96"/>
      <c r="N7" s="96"/>
      <c r="O7" s="96"/>
      <c r="P7" s="96"/>
      <c r="Q7" s="138"/>
      <c r="R7" s="138"/>
      <c r="S7" s="138"/>
      <c r="T7" s="138"/>
      <c r="U7" s="138"/>
      <c r="V7" s="138"/>
      <c r="W7" s="138"/>
      <c r="X7" s="138"/>
      <c r="Y7" s="99"/>
      <c r="Z7" s="100"/>
      <c r="AA7" s="101"/>
      <c r="AB7" s="28"/>
      <c r="AC7" s="180" t="s">
        <v>54</v>
      </c>
      <c r="AD7" s="180"/>
      <c r="AE7" s="180"/>
      <c r="AF7" s="72"/>
      <c r="AG7" s="67"/>
      <c r="AH7" s="68"/>
      <c r="AI7" s="67"/>
      <c r="AJ7" s="68"/>
      <c r="AK7" s="67"/>
      <c r="AL7" s="68"/>
      <c r="AM7" s="66"/>
      <c r="AN7" s="155" t="str">
        <f>Dashboard!B12</f>
        <v>NA</v>
      </c>
      <c r="AO7" s="155">
        <f>COUNTIF(E10:E20,AN7)</f>
        <v>0</v>
      </c>
      <c r="AP7" s="155" t="str">
        <f t="shared" si="0"/>
        <v xml:space="preserve"> </v>
      </c>
    </row>
    <row r="8" spans="1:42" ht="9" customHeight="1" x14ac:dyDescent="0.35">
      <c r="A8" s="54"/>
      <c r="B8" s="4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66"/>
    </row>
    <row r="9" spans="1:42" ht="24" x14ac:dyDescent="0.3">
      <c r="A9" s="54"/>
      <c r="B9" s="26"/>
      <c r="C9" s="26" t="s">
        <v>40</v>
      </c>
      <c r="D9" s="26" t="s">
        <v>17</v>
      </c>
      <c r="E9" s="26" t="s">
        <v>56</v>
      </c>
      <c r="F9" s="26" t="s">
        <v>0</v>
      </c>
      <c r="G9" s="26" t="s">
        <v>9</v>
      </c>
      <c r="H9" s="26" t="s">
        <v>35</v>
      </c>
      <c r="I9" s="26" t="s">
        <v>84</v>
      </c>
      <c r="J9" s="26" t="s">
        <v>72</v>
      </c>
      <c r="K9" s="26" t="s">
        <v>73</v>
      </c>
      <c r="L9" s="26" t="s">
        <v>74</v>
      </c>
      <c r="M9" s="26" t="s">
        <v>75</v>
      </c>
      <c r="N9" s="26" t="s">
        <v>76</v>
      </c>
      <c r="O9" s="26" t="s">
        <v>77</v>
      </c>
      <c r="P9" s="26" t="s">
        <v>78</v>
      </c>
      <c r="Q9" s="26" t="s">
        <v>79</v>
      </c>
      <c r="R9" s="26" t="s">
        <v>80</v>
      </c>
      <c r="S9" s="26" t="s">
        <v>81</v>
      </c>
      <c r="T9" s="26" t="s">
        <v>82</v>
      </c>
      <c r="U9" s="26" t="s">
        <v>83</v>
      </c>
      <c r="V9" s="26" t="s">
        <v>87</v>
      </c>
      <c r="W9" s="26" t="s">
        <v>86</v>
      </c>
      <c r="X9" s="26" t="s">
        <v>85</v>
      </c>
      <c r="Y9" s="26" t="s">
        <v>1</v>
      </c>
      <c r="Z9" s="27" t="s">
        <v>37</v>
      </c>
      <c r="AA9" s="27" t="s">
        <v>88</v>
      </c>
      <c r="AB9" s="90" t="s">
        <v>65</v>
      </c>
      <c r="AC9" s="60" t="s">
        <v>28</v>
      </c>
      <c r="AD9" s="61" t="s">
        <v>42</v>
      </c>
      <c r="AE9" s="61" t="s">
        <v>43</v>
      </c>
      <c r="AF9" s="61" t="s">
        <v>64</v>
      </c>
      <c r="AG9" s="61" t="s">
        <v>30</v>
      </c>
      <c r="AH9" s="61" t="s">
        <v>33</v>
      </c>
      <c r="AI9" s="61" t="s">
        <v>34</v>
      </c>
      <c r="AJ9" s="61" t="s">
        <v>29</v>
      </c>
      <c r="AK9" s="60" t="s">
        <v>31</v>
      </c>
      <c r="AL9" s="60" t="s">
        <v>32</v>
      </c>
      <c r="AM9" s="64"/>
      <c r="AO9" s="55" t="s">
        <v>39</v>
      </c>
      <c r="AP9" s="55" t="s">
        <v>38</v>
      </c>
    </row>
    <row r="10" spans="1:42" ht="18" customHeight="1" x14ac:dyDescent="0.3">
      <c r="A10" s="54"/>
      <c r="B10" s="74"/>
      <c r="C10" s="31"/>
      <c r="D10" s="32"/>
      <c r="E10" s="32"/>
      <c r="F10" s="33"/>
      <c r="G10" s="33"/>
      <c r="H10" s="34"/>
      <c r="I10" s="34"/>
      <c r="J10" s="35"/>
      <c r="K10" s="35"/>
      <c r="L10" s="35"/>
      <c r="M10" s="35"/>
      <c r="N10" s="35"/>
      <c r="O10" s="35"/>
      <c r="P10" s="35"/>
      <c r="Q10" s="35"/>
      <c r="R10" s="35"/>
      <c r="S10" s="36"/>
      <c r="T10" s="36"/>
      <c r="U10" s="36"/>
      <c r="V10" s="139"/>
      <c r="W10" s="139"/>
      <c r="X10" s="139"/>
      <c r="Y10" s="140"/>
      <c r="Z10" s="140"/>
      <c r="AA10" s="141"/>
      <c r="AB10" s="29"/>
      <c r="AC10" s="142"/>
      <c r="AD10" s="143"/>
      <c r="AE10" s="143"/>
      <c r="AF10" s="143"/>
      <c r="AG10" s="143"/>
      <c r="AH10" s="143"/>
      <c r="AI10" s="143"/>
      <c r="AJ10" s="143"/>
      <c r="AK10" s="143"/>
      <c r="AL10" s="143"/>
      <c r="AM10" s="64"/>
    </row>
    <row r="11" spans="1:42" ht="30" customHeight="1" x14ac:dyDescent="0.35">
      <c r="A11" s="54">
        <v>1</v>
      </c>
      <c r="B11" s="75">
        <f>C10</f>
        <v>0</v>
      </c>
      <c r="C11" s="59"/>
      <c r="D11" s="59"/>
      <c r="E11" s="22"/>
      <c r="F11" s="22"/>
      <c r="G11" s="23"/>
      <c r="H11" s="24"/>
      <c r="I11" s="1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129">
        <f>IF(F11="%","",SUM(J11:U11))</f>
        <v>0</v>
      </c>
      <c r="W11" s="131" t="str">
        <f>IFERROR(AVERAGE(J11:U11),"")</f>
        <v/>
      </c>
      <c r="X11" s="130"/>
      <c r="Y11" s="132"/>
      <c r="Z11" s="5" t="str">
        <f>IF(I11="p",(IF(ISNUMBER(X11),IF(ISNUMBER(H11),(X11-H11)/ABS(H11),"NA"),"NA")),IF(I11="q",(IF(ISNUMBER(X11),IF(ISNUMBER(H11),(H11-X11)/ABS(X11),"NA"),"NA")),"NA"))</f>
        <v>NA</v>
      </c>
      <c r="AA11" s="5" t="str">
        <f>IF(I11="p",(IFERROR(LINEST(J11:U11),"NA")),IF(I11="q",(IFERROR(LINEST(J11:U11)*-1,"NA")),"NA"))</f>
        <v>NA</v>
      </c>
      <c r="AB11" s="54" t="str">
        <f>IF(OR(I11="p",I11="q"),COUNTIF(D11,"Yes")+COUNTIF(C11,"Yes"),"")</f>
        <v/>
      </c>
      <c r="AC11" s="81"/>
      <c r="AD11" s="62"/>
      <c r="AE11" s="62"/>
      <c r="AF11" s="62"/>
      <c r="AG11" s="62"/>
      <c r="AH11" s="62"/>
      <c r="AI11" s="62"/>
      <c r="AJ11" s="62"/>
      <c r="AK11" s="62"/>
      <c r="AL11" s="63"/>
      <c r="AM11" s="64"/>
    </row>
    <row r="12" spans="1:42" ht="18" customHeight="1" x14ac:dyDescent="0.3">
      <c r="A12" s="54"/>
      <c r="B12" s="74"/>
      <c r="C12" s="25"/>
      <c r="D12" s="12"/>
      <c r="E12" s="12"/>
      <c r="F12" s="9"/>
      <c r="G12" s="9"/>
      <c r="H12" s="10"/>
      <c r="I12" s="10"/>
      <c r="J12" s="2"/>
      <c r="K12" s="2"/>
      <c r="L12" s="2"/>
      <c r="M12" s="2"/>
      <c r="N12" s="2"/>
      <c r="O12" s="2"/>
      <c r="P12" s="2"/>
      <c r="Q12" s="2"/>
      <c r="R12" s="2"/>
      <c r="S12" s="3"/>
      <c r="T12" s="3"/>
      <c r="U12" s="3"/>
      <c r="V12" s="144"/>
      <c r="W12" s="144"/>
      <c r="X12" s="144"/>
      <c r="Y12" s="145"/>
      <c r="Z12" s="145"/>
      <c r="AA12" s="146"/>
      <c r="AB12" s="29"/>
      <c r="AC12" s="147"/>
      <c r="AD12" s="64"/>
      <c r="AE12" s="64"/>
      <c r="AF12" s="64"/>
      <c r="AG12" s="64"/>
      <c r="AH12" s="64"/>
      <c r="AI12" s="64"/>
      <c r="AJ12" s="64"/>
      <c r="AK12" s="64"/>
      <c r="AL12" s="148"/>
      <c r="AM12" s="64"/>
    </row>
    <row r="13" spans="1:42" ht="30" customHeight="1" x14ac:dyDescent="0.35">
      <c r="A13" s="54">
        <v>2</v>
      </c>
      <c r="B13" s="75">
        <f>C12</f>
        <v>0</v>
      </c>
      <c r="C13" s="59"/>
      <c r="D13" s="59"/>
      <c r="E13" s="22"/>
      <c r="F13" s="22"/>
      <c r="G13" s="23"/>
      <c r="H13" s="22"/>
      <c r="I13" s="1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129">
        <f>IF(F13="%","",SUM(J13:U13))</f>
        <v>0</v>
      </c>
      <c r="W13" s="131" t="str">
        <f>IFERROR(AVERAGE(J13:U13),"")</f>
        <v/>
      </c>
      <c r="X13" s="130"/>
      <c r="Y13" s="132"/>
      <c r="Z13" s="5" t="str">
        <f>IF(I13="p",(IF(ISNUMBER(X13),IF(ISNUMBER(H13),(X13-H13)/ABS(H13),"NA"),"NA")),IF(I13="q",(IF(ISNUMBER(X13),IF(ISNUMBER(H13),(H13-X13)/ABS(X13),"NA"),"NA")),"NA"))</f>
        <v>NA</v>
      </c>
      <c r="AA13" s="5" t="str">
        <f>IF(I13="p",(IFERROR(LINEST(J13:U13),"NA")),IF(I13="q",(IFERROR(LINEST(J13:U13)*-1,"NA")),"NA"))</f>
        <v>NA</v>
      </c>
      <c r="AB13" s="54" t="str">
        <f>IF(OR(I13="p",I13="q"),COUNTIF(D13,"Yes")+COUNTIF(C13,"Yes"),"")</f>
        <v/>
      </c>
      <c r="AC13" s="81"/>
      <c r="AD13" s="62"/>
      <c r="AE13" s="62"/>
      <c r="AF13" s="62"/>
      <c r="AG13" s="62"/>
      <c r="AH13" s="62"/>
      <c r="AI13" s="62"/>
      <c r="AJ13" s="62"/>
      <c r="AK13" s="62"/>
      <c r="AL13" s="63"/>
      <c r="AM13" s="64"/>
    </row>
    <row r="14" spans="1:42" ht="18" customHeight="1" x14ac:dyDescent="0.3">
      <c r="A14" s="54"/>
      <c r="B14" s="74"/>
      <c r="C14" s="25"/>
      <c r="D14" s="12"/>
      <c r="E14" s="12"/>
      <c r="F14" s="9"/>
      <c r="G14" s="9"/>
      <c r="H14" s="10"/>
      <c r="I14" s="10"/>
      <c r="J14" s="2"/>
      <c r="K14" s="2"/>
      <c r="L14" s="2"/>
      <c r="M14" s="2"/>
      <c r="N14" s="2"/>
      <c r="O14" s="2"/>
      <c r="P14" s="2"/>
      <c r="Q14" s="2"/>
      <c r="R14" s="2"/>
      <c r="S14" s="3"/>
      <c r="T14" s="3"/>
      <c r="U14" s="3"/>
      <c r="V14" s="144"/>
      <c r="W14" s="144"/>
      <c r="X14" s="144"/>
      <c r="Y14" s="145"/>
      <c r="Z14" s="145"/>
      <c r="AA14" s="146"/>
      <c r="AB14" s="29"/>
      <c r="AC14" s="147"/>
      <c r="AD14" s="64"/>
      <c r="AE14" s="64"/>
      <c r="AF14" s="64"/>
      <c r="AG14" s="64"/>
      <c r="AH14" s="64"/>
      <c r="AI14" s="64"/>
      <c r="AJ14" s="64"/>
      <c r="AK14" s="64"/>
      <c r="AL14" s="64"/>
      <c r="AM14" s="64"/>
    </row>
    <row r="15" spans="1:42" ht="30" customHeight="1" x14ac:dyDescent="0.35">
      <c r="A15" s="54">
        <v>3</v>
      </c>
      <c r="B15" s="75">
        <f>C14</f>
        <v>0</v>
      </c>
      <c r="C15" s="59"/>
      <c r="D15" s="59"/>
      <c r="E15" s="22"/>
      <c r="F15" s="22"/>
      <c r="G15" s="23"/>
      <c r="H15" s="30"/>
      <c r="I15" s="1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129">
        <f>IF(F15="%","",SUM(J15:U15))</f>
        <v>0</v>
      </c>
      <c r="W15" s="131" t="str">
        <f>IFERROR(AVERAGE(J15:U15),"")</f>
        <v/>
      </c>
      <c r="X15" s="130"/>
      <c r="Y15" s="132"/>
      <c r="Z15" s="5" t="str">
        <f>IF(I15="p",(IF(ISNUMBER(X15),IF(ISNUMBER(H15),(X15-H15)/ABS(H15),"NA"),"NA")),IF(I15="q",(IF(ISNUMBER(X15),IF(ISNUMBER(H15),(H15-X15)/ABS(X15),"NA"),"NA")),"NA"))</f>
        <v>NA</v>
      </c>
      <c r="AA15" s="5" t="str">
        <f>IF(I15="p",(IFERROR(LINEST(J15:U15),"NA")),IF(I15="q",(IFERROR(LINEST(J15:U15)*-1,"NA")),"NA"))</f>
        <v>NA</v>
      </c>
      <c r="AB15" s="54" t="str">
        <f>IF(OR(I15="p",I15="q"),COUNTIF(D15,"Yes")+COUNTIF(C15,"Yes"),"")</f>
        <v/>
      </c>
      <c r="AC15" s="81"/>
      <c r="AD15" s="62"/>
      <c r="AE15" s="62"/>
      <c r="AF15" s="62"/>
      <c r="AG15" s="62"/>
      <c r="AH15" s="62"/>
      <c r="AI15" s="62"/>
      <c r="AJ15" s="62"/>
      <c r="AK15" s="62"/>
      <c r="AL15" s="63"/>
      <c r="AM15" s="64"/>
    </row>
    <row r="16" spans="1:42" ht="18" customHeight="1" x14ac:dyDescent="0.3">
      <c r="A16" s="54"/>
      <c r="B16" s="74"/>
      <c r="C16" s="25"/>
      <c r="D16" s="12"/>
      <c r="E16" s="12"/>
      <c r="F16" s="9"/>
      <c r="G16" s="9"/>
      <c r="H16" s="10"/>
      <c r="I16" s="10"/>
      <c r="J16" s="2"/>
      <c r="K16" s="2"/>
      <c r="L16" s="2"/>
      <c r="M16" s="2"/>
      <c r="N16" s="2"/>
      <c r="O16" s="2"/>
      <c r="P16" s="2"/>
      <c r="Q16" s="2"/>
      <c r="R16" s="2"/>
      <c r="S16" s="3"/>
      <c r="T16" s="3"/>
      <c r="U16" s="3"/>
      <c r="V16" s="144"/>
      <c r="W16" s="144"/>
      <c r="X16" s="144"/>
      <c r="Y16" s="145"/>
      <c r="Z16" s="145"/>
      <c r="AA16" s="146"/>
      <c r="AB16" s="29"/>
      <c r="AC16" s="147"/>
      <c r="AD16" s="64"/>
      <c r="AE16" s="64"/>
      <c r="AF16" s="64"/>
      <c r="AG16" s="64"/>
      <c r="AH16" s="64"/>
      <c r="AI16" s="64"/>
      <c r="AJ16" s="64"/>
      <c r="AK16" s="64"/>
      <c r="AL16" s="64"/>
      <c r="AM16" s="64"/>
    </row>
    <row r="17" spans="1:39" ht="30" customHeight="1" x14ac:dyDescent="0.35">
      <c r="A17" s="54">
        <v>4</v>
      </c>
      <c r="B17" s="75">
        <f>C16</f>
        <v>0</v>
      </c>
      <c r="C17" s="59"/>
      <c r="D17" s="59"/>
      <c r="E17" s="22"/>
      <c r="F17" s="22"/>
      <c r="G17" s="23"/>
      <c r="H17" s="24"/>
      <c r="I17" s="1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129">
        <f>IF(F17="%","",SUM(J17:U17))</f>
        <v>0</v>
      </c>
      <c r="W17" s="131" t="str">
        <f>IFERROR(AVERAGE(J17:U17),"")</f>
        <v/>
      </c>
      <c r="X17" s="130"/>
      <c r="Y17" s="132"/>
      <c r="Z17" s="5" t="str">
        <f>IF(I17="p",(IF(ISNUMBER(X17),IF(ISNUMBER(H17),(X17-H17)/ABS(H17),"NA"),"NA")),IF(I17="q",(IF(ISNUMBER(X17),IF(ISNUMBER(H17),(H17-X17)/ABS(X17),"NA"),"NA")),"NA"))</f>
        <v>NA</v>
      </c>
      <c r="AA17" s="5" t="str">
        <f>IF(I17="p",(IFERROR(LINEST(J17:U17),"NA")),IF(I17="q",(IFERROR(LINEST(J17:U17)*-1,"NA")),"NA"))</f>
        <v>NA</v>
      </c>
      <c r="AB17" s="54" t="str">
        <f>IF(OR(I17="p",I17="q"),COUNTIF(D17,"Yes")+COUNTIF(C17,"Yes"),"")</f>
        <v/>
      </c>
      <c r="AC17" s="81"/>
      <c r="AD17" s="62"/>
      <c r="AE17" s="62"/>
      <c r="AF17" s="62"/>
      <c r="AG17" s="62"/>
      <c r="AH17" s="62"/>
      <c r="AI17" s="62"/>
      <c r="AJ17" s="62"/>
      <c r="AK17" s="62"/>
      <c r="AL17" s="63"/>
      <c r="AM17" s="64"/>
    </row>
    <row r="18" spans="1:39" ht="18" customHeight="1" x14ac:dyDescent="0.3">
      <c r="A18" s="54"/>
      <c r="B18" s="74"/>
      <c r="C18" s="25"/>
      <c r="D18" s="12"/>
      <c r="E18" s="12"/>
      <c r="F18" s="9"/>
      <c r="G18" s="9"/>
      <c r="H18" s="10"/>
      <c r="I18" s="10"/>
      <c r="J18" s="2"/>
      <c r="K18" s="2"/>
      <c r="L18" s="2"/>
      <c r="M18" s="2"/>
      <c r="N18" s="2"/>
      <c r="O18" s="2"/>
      <c r="P18" s="2"/>
      <c r="Q18" s="2"/>
      <c r="R18" s="2"/>
      <c r="S18" s="3"/>
      <c r="T18" s="3"/>
      <c r="U18" s="3"/>
      <c r="V18" s="144"/>
      <c r="W18" s="144"/>
      <c r="X18" s="144"/>
      <c r="Y18" s="145"/>
      <c r="Z18" s="145"/>
      <c r="AA18" s="146"/>
      <c r="AB18" s="29"/>
      <c r="AC18" s="147"/>
      <c r="AD18" s="64"/>
      <c r="AE18" s="64"/>
      <c r="AF18" s="64"/>
      <c r="AG18" s="64"/>
      <c r="AH18" s="64"/>
      <c r="AI18" s="64"/>
      <c r="AJ18" s="64"/>
      <c r="AK18" s="64"/>
      <c r="AL18" s="148"/>
      <c r="AM18" s="64"/>
    </row>
    <row r="19" spans="1:39" ht="30" customHeight="1" x14ac:dyDescent="0.35">
      <c r="A19" s="54">
        <v>5</v>
      </c>
      <c r="B19" s="75">
        <f>C18</f>
        <v>0</v>
      </c>
      <c r="C19" s="59"/>
      <c r="D19" s="59"/>
      <c r="E19" s="22"/>
      <c r="F19" s="22"/>
      <c r="G19" s="23"/>
      <c r="H19" s="24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129">
        <f>IF(F19="%","",SUM(J19:U19))</f>
        <v>0</v>
      </c>
      <c r="W19" s="131" t="str">
        <f>IFERROR(AVERAGE(J19:U19),"")</f>
        <v/>
      </c>
      <c r="X19" s="130"/>
      <c r="Y19" s="132"/>
      <c r="Z19" s="5" t="str">
        <f>IF(I19="p",(IF(ISNUMBER(X19),IF(ISNUMBER(H19),(X19-H19)/ABS(H19),"NA"),"NA")),IF(I19="q",(IF(ISNUMBER(X19),IF(ISNUMBER(H19),(H19-X19)/ABS(X19),"NA"),"NA")),"NA"))</f>
        <v>NA</v>
      </c>
      <c r="AA19" s="5" t="str">
        <f>IF(I19="p",(IFERROR(LINEST(J19:U19),"NA")),IF(I19="q",(IFERROR(LINEST(J19:U19)*-1,"NA")),"NA"))</f>
        <v>NA</v>
      </c>
      <c r="AB19" s="54" t="str">
        <f>IF(OR(I19="p",I19="q"),COUNTIF(D19,"Yes")+COUNTIF(C19,"Yes"),"")</f>
        <v/>
      </c>
      <c r="AC19" s="81"/>
      <c r="AD19" s="62"/>
      <c r="AE19" s="62"/>
      <c r="AF19" s="62"/>
      <c r="AG19" s="62"/>
      <c r="AH19" s="62"/>
      <c r="AI19" s="62"/>
      <c r="AJ19" s="62"/>
      <c r="AK19" s="62"/>
      <c r="AL19" s="63"/>
      <c r="AM19" s="64"/>
    </row>
    <row r="20" spans="1:39" x14ac:dyDescent="0.35">
      <c r="A20" s="54"/>
      <c r="B20" s="76"/>
      <c r="C20" s="37"/>
      <c r="D20" s="38"/>
      <c r="E20" s="39"/>
      <c r="F20" s="39"/>
      <c r="G20" s="39"/>
      <c r="H20" s="40"/>
      <c r="I20" s="40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42"/>
      <c r="U20" s="42"/>
      <c r="V20" s="149"/>
      <c r="W20" s="149"/>
      <c r="X20" s="149"/>
      <c r="Y20" s="150"/>
      <c r="Z20" s="150"/>
      <c r="AA20" s="151"/>
      <c r="AB20" s="29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</row>
    <row r="21" spans="1:39" x14ac:dyDescent="0.35">
      <c r="A21" s="54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</row>
    <row r="23" spans="1:39" x14ac:dyDescent="0.35">
      <c r="B23" s="11"/>
      <c r="C23" s="11" t="s">
        <v>11</v>
      </c>
      <c r="D23" s="11"/>
      <c r="J23" s="11" t="s">
        <v>25</v>
      </c>
    </row>
    <row r="24" spans="1:39" ht="15" customHeight="1" x14ac:dyDescent="0.35">
      <c r="B24" s="50"/>
      <c r="C24" s="109" t="s">
        <v>8</v>
      </c>
      <c r="D24" s="19" t="s">
        <v>10</v>
      </c>
      <c r="E24" s="19"/>
      <c r="F24" s="14"/>
      <c r="G24" s="14"/>
      <c r="H24" s="13"/>
      <c r="I24" s="113"/>
      <c r="J24" s="20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43"/>
    </row>
    <row r="25" spans="1:39" ht="15" customHeight="1" x14ac:dyDescent="0.35">
      <c r="B25" s="51"/>
      <c r="C25" s="110" t="s">
        <v>3</v>
      </c>
      <c r="D25" s="19" t="s">
        <v>4</v>
      </c>
      <c r="E25" s="19"/>
      <c r="F25" s="14"/>
      <c r="G25" s="14"/>
      <c r="H25" s="13"/>
      <c r="I25" s="113"/>
      <c r="J25" s="20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43"/>
    </row>
    <row r="26" spans="1:39" ht="15" customHeight="1" x14ac:dyDescent="0.35">
      <c r="B26" s="52"/>
      <c r="C26" s="111" t="s">
        <v>5</v>
      </c>
      <c r="D26" s="19" t="s">
        <v>6</v>
      </c>
      <c r="E26" s="19"/>
      <c r="F26" s="15"/>
      <c r="G26" s="15"/>
      <c r="H26" s="13"/>
      <c r="I26" s="113"/>
      <c r="J26" s="20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43"/>
    </row>
    <row r="27" spans="1:39" ht="15" customHeight="1" x14ac:dyDescent="0.35">
      <c r="B27" s="53"/>
      <c r="C27" s="112" t="s">
        <v>13</v>
      </c>
      <c r="D27" s="19" t="s">
        <v>7</v>
      </c>
      <c r="E27" s="19"/>
      <c r="F27" s="16"/>
      <c r="G27" s="16"/>
      <c r="H27" s="13"/>
      <c r="I27" s="113"/>
      <c r="J27" s="20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43"/>
    </row>
    <row r="28" spans="1:39" ht="15" customHeight="1" x14ac:dyDescent="0.35">
      <c r="B28" s="53"/>
      <c r="C28" s="112" t="s">
        <v>20</v>
      </c>
      <c r="D28" s="19" t="s">
        <v>23</v>
      </c>
      <c r="E28" s="19"/>
      <c r="F28" s="17"/>
      <c r="G28" s="17"/>
      <c r="H28" s="13"/>
      <c r="I28" s="113"/>
      <c r="J28" s="20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43"/>
    </row>
    <row r="29" spans="1:39" ht="15" customHeight="1" x14ac:dyDescent="0.35">
      <c r="B29" s="53"/>
      <c r="C29" s="112" t="s">
        <v>16</v>
      </c>
      <c r="D29" s="19" t="s">
        <v>24</v>
      </c>
      <c r="E29" s="19"/>
      <c r="F29" s="18"/>
      <c r="G29" s="18"/>
      <c r="H29" s="13"/>
      <c r="I29" s="113"/>
      <c r="J29" s="20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43"/>
    </row>
    <row r="30" spans="1:39" ht="15" customHeight="1" x14ac:dyDescent="0.35">
      <c r="B30" s="53"/>
      <c r="C30" s="112" t="s">
        <v>26</v>
      </c>
      <c r="D30" s="19" t="s">
        <v>27</v>
      </c>
      <c r="E30" s="19"/>
      <c r="F30" s="18"/>
      <c r="G30" s="18"/>
      <c r="H30" s="13"/>
      <c r="I30" s="113"/>
      <c r="J30" s="20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43"/>
    </row>
    <row r="31" spans="1:39" ht="15.5" x14ac:dyDescent="0.35">
      <c r="A31" s="8"/>
      <c r="C31" s="197" t="s">
        <v>122</v>
      </c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66"/>
      <c r="T31" s="166"/>
      <c r="U31" s="166"/>
      <c r="V31" s="166"/>
      <c r="W31" s="166"/>
      <c r="X31" s="166"/>
      <c r="Y31" s="166"/>
      <c r="Z31" s="166"/>
      <c r="AA31" s="166"/>
    </row>
  </sheetData>
  <mergeCells count="15">
    <mergeCell ref="AC7:AE7"/>
    <mergeCell ref="C2:H3"/>
    <mergeCell ref="I2:I3"/>
    <mergeCell ref="F6:I7"/>
    <mergeCell ref="C4:H5"/>
    <mergeCell ref="I4:I5"/>
    <mergeCell ref="R3:S4"/>
    <mergeCell ref="R5:S6"/>
    <mergeCell ref="Z3:Z4"/>
    <mergeCell ref="Z5:Z6"/>
    <mergeCell ref="W3:X4"/>
    <mergeCell ref="W5:X6"/>
    <mergeCell ref="V3:V4"/>
    <mergeCell ref="V5:V6"/>
    <mergeCell ref="C31:R31"/>
  </mergeCells>
  <conditionalFormatting sqref="B11:D11">
    <cfRule type="cellIs" dxfId="26" priority="1" operator="equal">
      <formula>"No"</formula>
    </cfRule>
    <cfRule type="cellIs" dxfId="25" priority="2" operator="equal">
      <formula>"Yes"</formula>
    </cfRule>
  </conditionalFormatting>
  <conditionalFormatting sqref="B13:D13">
    <cfRule type="cellIs" dxfId="24" priority="3" operator="equal">
      <formula>"No"</formula>
    </cfRule>
    <cfRule type="cellIs" dxfId="23" priority="4" operator="equal">
      <formula>"Yes"</formula>
    </cfRule>
  </conditionalFormatting>
  <conditionalFormatting sqref="B15:D15">
    <cfRule type="cellIs" dxfId="22" priority="5" operator="equal">
      <formula>"No"</formula>
    </cfRule>
    <cfRule type="cellIs" dxfId="21" priority="6" operator="equal">
      <formula>"Yes"</formula>
    </cfRule>
  </conditionalFormatting>
  <conditionalFormatting sqref="B17:D17">
    <cfRule type="cellIs" dxfId="20" priority="7" operator="equal">
      <formula>"No"</formula>
    </cfRule>
    <cfRule type="cellIs" dxfId="19" priority="8" operator="equal">
      <formula>"Yes"</formula>
    </cfRule>
  </conditionalFormatting>
  <conditionalFormatting sqref="B19:D20">
    <cfRule type="cellIs" dxfId="18" priority="9" operator="equal">
      <formula>"No"</formula>
    </cfRule>
    <cfRule type="cellIs" dxfId="17" priority="10" operator="equal">
      <formula>"Yes"</formula>
    </cfRule>
  </conditionalFormatting>
  <conditionalFormatting sqref="I11 I13 I15 I17">
    <cfRule type="cellIs" dxfId="16" priority="3902" operator="equal">
      <formula>"q"</formula>
    </cfRule>
  </conditionalFormatting>
  <conditionalFormatting sqref="I19">
    <cfRule type="cellIs" dxfId="15" priority="58" operator="equal">
      <formula>"q"</formula>
    </cfRule>
  </conditionalFormatting>
  <conditionalFormatting sqref="J11:X11">
    <cfRule type="cellIs" dxfId="14" priority="61" operator="equal">
      <formula>"?"</formula>
    </cfRule>
    <cfRule type="beginsWith" dxfId="13" priority="62" operator="beginsWith" text="NA">
      <formula>LEFT(J11,LEN("NA"))="NA"</formula>
    </cfRule>
  </conditionalFormatting>
  <conditionalFormatting sqref="J13:X13 J15:X15 J17:X17">
    <cfRule type="cellIs" dxfId="12" priority="3914" operator="equal">
      <formula>"?"</formula>
    </cfRule>
    <cfRule type="beginsWith" dxfId="11" priority="3915" operator="beginsWith" text="NA">
      <formula>LEFT(J13,LEN("NA"))="NA"</formula>
    </cfRule>
  </conditionalFormatting>
  <conditionalFormatting sqref="J19:X19">
    <cfRule type="cellIs" dxfId="10" priority="56" operator="equal">
      <formula>"?"</formula>
    </cfRule>
  </conditionalFormatting>
  <conditionalFormatting sqref="J19:X20">
    <cfRule type="beginsWith" dxfId="9" priority="57" operator="beginsWith" text="NA">
      <formula>LEFT(J19,LEN("NA"))="NA"</formula>
    </cfRule>
  </conditionalFormatting>
  <conditionalFormatting sqref="Z11:AA11 Z13:AA13 Z15:AA15 Z17:AA17 Z19:AA19">
    <cfRule type="containsErrors" dxfId="8" priority="3920">
      <formula>ISERROR(Z11)</formula>
    </cfRule>
  </conditionalFormatting>
  <conditionalFormatting sqref="Z11:AA11 Z13:AA13 Z15:AA15 Z17:AA17 Z19:AA20">
    <cfRule type="cellIs" dxfId="7" priority="3916" stopIfTrue="1" operator="equal">
      <formula>"NA"</formula>
    </cfRule>
    <cfRule type="cellIs" dxfId="6" priority="3917" stopIfTrue="1" operator="lessThan">
      <formula>0</formula>
    </cfRule>
    <cfRule type="cellIs" dxfId="5" priority="3918" stopIfTrue="1" operator="greaterThan">
      <formula>0</formula>
    </cfRule>
  </conditionalFormatting>
  <conditionalFormatting sqref="AD10">
    <cfRule type="beginsWith" dxfId="4" priority="343" operator="beginsWith" text="NA">
      <formula>LEFT(AD10,LEN("NA"))="NA"</formula>
    </cfRule>
  </conditionalFormatting>
  <conditionalFormatting sqref="AD12">
    <cfRule type="beginsWith" dxfId="3" priority="323" operator="beginsWith" text="NA">
      <formula>LEFT(AD12,LEN("NA"))="NA"</formula>
    </cfRule>
  </conditionalFormatting>
  <conditionalFormatting sqref="AD14">
    <cfRule type="beginsWith" dxfId="2" priority="322" operator="beginsWith" text="NA">
      <formula>LEFT(AD14,LEN("NA"))="NA"</formula>
    </cfRule>
  </conditionalFormatting>
  <conditionalFormatting sqref="AD16">
    <cfRule type="beginsWith" dxfId="1" priority="321" operator="beginsWith" text="NA">
      <formula>LEFT(AD16,LEN("NA"))="NA"</formula>
    </cfRule>
  </conditionalFormatting>
  <conditionalFormatting sqref="AD18">
    <cfRule type="beginsWith" dxfId="0" priority="320" operator="beginsWith" text="NA">
      <formula>LEFT(AD18,LEN("NA"))="NA"</formula>
    </cfRule>
  </conditionalFormatting>
  <dataValidations count="3">
    <dataValidation type="list" allowBlank="1" showInputMessage="1" showErrorMessage="1" sqref="C17:D17 C15:D15 C19:D19 C13:D13 C11:D11" xr:uid="{00000000-0002-0000-0100-000000000000}">
      <formula1>$AN$9:$AP$9</formula1>
    </dataValidation>
    <dataValidation type="list" allowBlank="1" showInputMessage="1" showErrorMessage="1" sqref="E13 E19 E17 E15 E11" xr:uid="{00000000-0002-0000-0100-000001000000}">
      <formula1>$AN$1:$AN$7</formula1>
    </dataValidation>
    <dataValidation showDropDown="1" showInputMessage="1" showErrorMessage="1" sqref="B10:B20" xr:uid="{00000000-0002-0000-0100-000002000000}"/>
  </dataValidations>
  <hyperlinks>
    <hyperlink ref="C7" location="Dashboard!A1" display="◄ Back to Main Page" xr:uid="{00000000-0004-0000-0100-000000000000}"/>
  </hyperlinks>
  <printOptions horizontalCentered="1"/>
  <pageMargins left="0.1" right="0.1" top="0.5" bottom="0.5" header="0.1" footer="0.1"/>
  <pageSetup scale="61" orientation="landscape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high="1" low="1" xr2:uid="{00000000-0003-0000-0100-000004000000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7030A0"/>
          <x14:sparklines>
            <x14:sparkline>
              <xm:f>Production!J15:U15</xm:f>
              <xm:sqref>Y15</xm:sqref>
            </x14:sparkline>
          </x14:sparklines>
        </x14:sparklineGroup>
        <x14:sparklineGroup displayEmptyCellsAs="gap" high="1" low="1" xr2:uid="{00000000-0003-0000-0100-000003000000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7030A0"/>
          <x14:sparklines>
            <x14:sparkline>
              <xm:f>Production!J11:U11</xm:f>
              <xm:sqref>Y11</xm:sqref>
            </x14:sparkline>
          </x14:sparklines>
        </x14:sparklineGroup>
        <x14:sparklineGroup displayEmptyCellsAs="gap" high="1" low="1" xr2:uid="{00000000-0003-0000-0100-000002000000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7030A0"/>
          <x14:sparklines>
            <x14:sparkline>
              <xm:f>Production!J13:U13</xm:f>
              <xm:sqref>Y13</xm:sqref>
            </x14:sparkline>
          </x14:sparklines>
        </x14:sparklineGroup>
        <x14:sparklineGroup displayEmptyCellsAs="gap" high="1" low="1" xr2:uid="{00000000-0003-0000-0100-000001000000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7030A0"/>
          <x14:sparklines>
            <x14:sparkline>
              <xm:f>Production!J17:U17</xm:f>
              <xm:sqref>Y17</xm:sqref>
            </x14:sparkline>
          </x14:sparklines>
        </x14:sparklineGroup>
        <x14:sparklineGroup displayEmptyCellsAs="gap" high="1" low="1" xr2:uid="{00000000-0003-0000-0100-000000000000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7030A0"/>
          <x14:sparklines>
            <x14:sparkline>
              <xm:f>Production!J19:U19</xm:f>
              <xm:sqref>Y19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84D40-2FA2-4065-AA9A-5EEEF1EE624E}">
  <sheetPr>
    <pageSetUpPr fitToPage="1"/>
  </sheetPr>
  <dimension ref="A1:E26"/>
  <sheetViews>
    <sheetView tabSelected="1" workbookViewId="0">
      <selection activeCell="B1" sqref="B1:E1"/>
    </sheetView>
  </sheetViews>
  <sheetFormatPr defaultColWidth="9.1796875" defaultRowHeight="14.5" x14ac:dyDescent="0.35"/>
  <cols>
    <col min="1" max="1" width="2.7265625" style="167" customWidth="1"/>
    <col min="2" max="2" width="7.7265625" style="167" customWidth="1"/>
    <col min="3" max="3" width="77.7265625" style="167" customWidth="1"/>
    <col min="4" max="4" width="2.7265625" style="167" customWidth="1"/>
    <col min="5" max="5" width="87.7265625" style="167" customWidth="1"/>
    <col min="6" max="6" width="7.7265625" style="167" customWidth="1"/>
    <col min="7" max="16384" width="9.1796875" style="167"/>
  </cols>
  <sheetData>
    <row r="1" spans="1:5" ht="27.75" customHeight="1" x14ac:dyDescent="0.35">
      <c r="B1" s="168" t="e" vm="1">
        <v>#VALUE!</v>
      </c>
      <c r="C1" s="201" t="s">
        <v>91</v>
      </c>
      <c r="D1" s="202"/>
      <c r="E1" s="203"/>
    </row>
    <row r="2" spans="1:5" ht="15.5" x14ac:dyDescent="0.35">
      <c r="B2" s="204" t="s">
        <v>92</v>
      </c>
      <c r="C2" s="205"/>
      <c r="D2" s="213"/>
      <c r="E2" s="204" t="s">
        <v>93</v>
      </c>
    </row>
    <row r="3" spans="1:5" ht="15" customHeight="1" x14ac:dyDescent="0.35">
      <c r="B3" s="206" t="s">
        <v>106</v>
      </c>
      <c r="C3" s="206"/>
      <c r="D3" s="214"/>
      <c r="E3" s="207" t="s">
        <v>94</v>
      </c>
    </row>
    <row r="4" spans="1:5" x14ac:dyDescent="0.35">
      <c r="B4" s="206"/>
      <c r="C4" s="206"/>
      <c r="D4" s="214"/>
      <c r="E4" s="207" t="s">
        <v>95</v>
      </c>
    </row>
    <row r="5" spans="1:5" x14ac:dyDescent="0.35">
      <c r="B5" s="206"/>
      <c r="C5" s="206"/>
      <c r="D5" s="214"/>
      <c r="E5" s="207" t="s">
        <v>96</v>
      </c>
    </row>
    <row r="6" spans="1:5" x14ac:dyDescent="0.35">
      <c r="B6" s="206"/>
      <c r="C6" s="206"/>
      <c r="D6" s="214"/>
      <c r="E6" s="207" t="s">
        <v>97</v>
      </c>
    </row>
    <row r="7" spans="1:5" ht="15.5" x14ac:dyDescent="0.35">
      <c r="B7" s="204" t="s">
        <v>98</v>
      </c>
      <c r="C7" s="205"/>
      <c r="D7" s="214"/>
      <c r="E7" s="207" t="s">
        <v>99</v>
      </c>
    </row>
    <row r="8" spans="1:5" x14ac:dyDescent="0.35">
      <c r="A8" s="172">
        <v>1</v>
      </c>
      <c r="B8" s="208" t="s">
        <v>107</v>
      </c>
      <c r="C8" s="209"/>
      <c r="D8" s="214"/>
      <c r="E8" s="210"/>
    </row>
    <row r="9" spans="1:5" ht="15.5" x14ac:dyDescent="0.35">
      <c r="A9" s="172">
        <v>2</v>
      </c>
      <c r="B9" s="208" t="s">
        <v>119</v>
      </c>
      <c r="C9" s="209"/>
      <c r="D9" s="214"/>
      <c r="E9" s="204" t="s">
        <v>100</v>
      </c>
    </row>
    <row r="10" spans="1:5" x14ac:dyDescent="0.35">
      <c r="A10" s="172">
        <v>3</v>
      </c>
      <c r="B10" s="211" t="s">
        <v>101</v>
      </c>
      <c r="C10" s="209"/>
      <c r="D10" s="214"/>
      <c r="E10" s="207"/>
    </row>
    <row r="11" spans="1:5" x14ac:dyDescent="0.35">
      <c r="A11" s="172">
        <v>4</v>
      </c>
      <c r="B11" s="211" t="s">
        <v>117</v>
      </c>
      <c r="C11" s="209"/>
      <c r="D11" s="214"/>
      <c r="E11" s="212"/>
    </row>
    <row r="12" spans="1:5" x14ac:dyDescent="0.35">
      <c r="A12" s="172">
        <v>5</v>
      </c>
      <c r="B12" s="211" t="s">
        <v>102</v>
      </c>
      <c r="C12" s="209"/>
      <c r="D12" s="214"/>
      <c r="E12" s="207"/>
    </row>
    <row r="13" spans="1:5" x14ac:dyDescent="0.35">
      <c r="A13" s="172">
        <v>6</v>
      </c>
      <c r="B13" s="211" t="s">
        <v>103</v>
      </c>
      <c r="C13" s="209"/>
      <c r="D13" s="214"/>
      <c r="E13" s="212"/>
    </row>
    <row r="14" spans="1:5" x14ac:dyDescent="0.35">
      <c r="A14" s="172">
        <v>7</v>
      </c>
      <c r="B14" s="211" t="s">
        <v>104</v>
      </c>
      <c r="C14" s="209"/>
      <c r="D14" s="214"/>
      <c r="E14" s="207"/>
    </row>
    <row r="15" spans="1:5" x14ac:dyDescent="0.35">
      <c r="A15" s="172">
        <v>8</v>
      </c>
      <c r="B15" s="211" t="s">
        <v>108</v>
      </c>
      <c r="C15" s="209"/>
      <c r="D15" s="214"/>
      <c r="E15" s="207" t="s">
        <v>123</v>
      </c>
    </row>
    <row r="16" spans="1:5" x14ac:dyDescent="0.35">
      <c r="A16" s="172">
        <v>9</v>
      </c>
      <c r="B16" s="211" t="s">
        <v>118</v>
      </c>
      <c r="C16" s="209"/>
      <c r="D16" s="214"/>
      <c r="E16" s="212"/>
    </row>
    <row r="17" spans="1:5" x14ac:dyDescent="0.35">
      <c r="A17" s="172"/>
      <c r="B17" s="210"/>
      <c r="C17" s="205"/>
      <c r="D17" s="215"/>
      <c r="E17" s="205"/>
    </row>
    <row r="18" spans="1:5" ht="15.5" x14ac:dyDescent="0.35">
      <c r="B18" s="169" t="s">
        <v>109</v>
      </c>
      <c r="C18" s="170"/>
      <c r="D18" s="170"/>
      <c r="E18" s="170"/>
    </row>
    <row r="19" spans="1:5" x14ac:dyDescent="0.35">
      <c r="B19" s="171" t="s">
        <v>110</v>
      </c>
      <c r="C19" s="173"/>
      <c r="D19" s="173"/>
      <c r="E19" s="173"/>
    </row>
    <row r="20" spans="1:5" x14ac:dyDescent="0.35">
      <c r="B20" s="171" t="s">
        <v>111</v>
      </c>
      <c r="C20" s="173"/>
      <c r="D20" s="173"/>
      <c r="E20" s="173"/>
    </row>
    <row r="21" spans="1:5" x14ac:dyDescent="0.35">
      <c r="B21" s="171" t="s">
        <v>112</v>
      </c>
      <c r="C21" s="173"/>
      <c r="D21" s="173"/>
      <c r="E21" s="173"/>
    </row>
    <row r="22" spans="1:5" x14ac:dyDescent="0.35">
      <c r="B22" s="171" t="s">
        <v>113</v>
      </c>
      <c r="C22" s="173"/>
      <c r="D22" s="173"/>
      <c r="E22" s="173"/>
    </row>
    <row r="23" spans="1:5" x14ac:dyDescent="0.35">
      <c r="B23" s="171" t="s">
        <v>114</v>
      </c>
      <c r="C23" s="173"/>
      <c r="D23" s="173"/>
      <c r="E23" s="173"/>
    </row>
    <row r="24" spans="1:5" x14ac:dyDescent="0.35">
      <c r="B24" s="171" t="s">
        <v>115</v>
      </c>
      <c r="C24" s="173"/>
      <c r="D24" s="173"/>
      <c r="E24" s="173"/>
    </row>
    <row r="25" spans="1:5" ht="15" thickBot="1" x14ac:dyDescent="0.4">
      <c r="B25" s="171" t="s">
        <v>116</v>
      </c>
      <c r="C25" s="173"/>
      <c r="D25" s="173"/>
      <c r="E25" s="173"/>
    </row>
    <row r="26" spans="1:5" ht="16" thickBot="1" x14ac:dyDescent="0.4">
      <c r="B26" s="198" t="s">
        <v>122</v>
      </c>
      <c r="C26" s="199"/>
      <c r="D26" s="199"/>
      <c r="E26" s="200"/>
    </row>
  </sheetData>
  <mergeCells count="4">
    <mergeCell ref="B3:C6"/>
    <mergeCell ref="C1:E1"/>
    <mergeCell ref="B26:E26"/>
    <mergeCell ref="D2:D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Dashboard</vt:lpstr>
      <vt:lpstr>Production</vt:lpstr>
      <vt:lpstr>Guide</vt:lpstr>
      <vt:lpstr>Dashboard!Print_Area</vt:lpstr>
      <vt:lpstr>Guide!Print_Area</vt:lpstr>
      <vt:lpstr>Production!Print_Area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2025-10-02T12:27:42Z</dcterms:modified>
  <cp:version>3.1</cp:version>
</cp:coreProperties>
</file>